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quin\Downloads\"/>
    </mc:Choice>
  </mc:AlternateContent>
  <xr:revisionPtr revIDLastSave="0" documentId="13_ncr:1_{D4AAF026-986A-4410-8011-9F901D40338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ependencias" sheetId="1" r:id="rId1"/>
    <sheet name="FESTIVOS" sheetId="2" r:id="rId2"/>
    <sheet name="Octubre 2022" sheetId="12" r:id="rId3"/>
  </sheets>
  <definedNames>
    <definedName name="_xlnm._FilterDatabase" localSheetId="2" hidden="1">'Octubre 2022'!$A$5:$R$199</definedName>
    <definedName name="Z_11F1C3FA_4246_4154_9410_1513C09868D7_.wvu.FilterData" localSheetId="2" hidden="1">'Octubre 2022'!$A$5:$R$199</definedName>
  </definedNames>
  <calcPr calcId="191029"/>
  <customWorkbookViews>
    <customWorkbookView name="Filtro 4" guid="{8EAA6447-FC1A-43D5-B9D2-8023B4BD3F1C}" maximized="1" windowWidth="0" windowHeight="0" activeSheetId="0"/>
    <customWorkbookView name="Filtro 5" guid="{5A7BF8C2-E7B5-425B-9CA2-8151287EAC59}" maximized="1" windowWidth="0" windowHeight="0" activeSheetId="0"/>
    <customWorkbookView name="Filtro 1" guid="{11F1C3FA-4246-4154-9410-1513C09868D7}" maximized="1" windowWidth="0" windowHeight="0" activeSheetId="0"/>
    <customWorkbookView name="Filtro 2" guid="{0459FE4F-F180-4801-A622-3F200C34E12E}" maximized="1" windowWidth="0" windowHeight="0" activeSheetId="0"/>
    <customWorkbookView name="Filtro 3" guid="{BF2C1C9B-19C4-4A4A-9881-E67F6A82DE7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9" i="12" l="1"/>
  <c r="N199" i="12"/>
  <c r="L199" i="12"/>
  <c r="I199" i="12"/>
  <c r="H199" i="12" s="1"/>
  <c r="P198" i="12"/>
  <c r="N198" i="12"/>
  <c r="L198" i="12"/>
  <c r="I198" i="12"/>
  <c r="H198" i="12" s="1"/>
  <c r="P197" i="12"/>
  <c r="N197" i="12"/>
  <c r="L197" i="12"/>
  <c r="I197" i="12"/>
  <c r="H197" i="12" s="1"/>
  <c r="P196" i="12"/>
  <c r="N196" i="12"/>
  <c r="L196" i="12"/>
  <c r="I196" i="12"/>
  <c r="H196" i="12" s="1"/>
  <c r="P195" i="12"/>
  <c r="N195" i="12"/>
  <c r="L195" i="12"/>
  <c r="I195" i="12"/>
  <c r="H195" i="12" s="1"/>
  <c r="P194" i="12"/>
  <c r="N194" i="12"/>
  <c r="L194" i="12"/>
  <c r="I194" i="12"/>
  <c r="H194" i="12" s="1"/>
  <c r="P193" i="12"/>
  <c r="N193" i="12"/>
  <c r="L193" i="12"/>
  <c r="I193" i="12"/>
  <c r="H193" i="12" s="1"/>
  <c r="P192" i="12"/>
  <c r="N192" i="12"/>
  <c r="L192" i="12"/>
  <c r="I192" i="12"/>
  <c r="H192" i="12" s="1"/>
  <c r="P191" i="12"/>
  <c r="N191" i="12"/>
  <c r="L191" i="12"/>
  <c r="I191" i="12"/>
  <c r="H191" i="12" s="1"/>
  <c r="P190" i="12"/>
  <c r="N190" i="12"/>
  <c r="L190" i="12"/>
  <c r="I190" i="12"/>
  <c r="H190" i="12" s="1"/>
  <c r="P189" i="12"/>
  <c r="N189" i="12"/>
  <c r="L189" i="12"/>
  <c r="I189" i="12"/>
  <c r="H189" i="12" s="1"/>
  <c r="N188" i="12"/>
  <c r="L188" i="12"/>
  <c r="I188" i="12"/>
  <c r="H188" i="12" s="1"/>
  <c r="P187" i="12"/>
  <c r="N187" i="12"/>
  <c r="L187" i="12"/>
  <c r="I187" i="12"/>
  <c r="H187" i="12" s="1"/>
  <c r="P186" i="12"/>
  <c r="N186" i="12"/>
  <c r="L186" i="12"/>
  <c r="I186" i="12"/>
  <c r="H186" i="12" s="1"/>
  <c r="P185" i="12"/>
  <c r="N185" i="12"/>
  <c r="L185" i="12"/>
  <c r="I185" i="12"/>
  <c r="H185" i="12" s="1"/>
  <c r="P184" i="12"/>
  <c r="N184" i="12"/>
  <c r="L184" i="12"/>
  <c r="I184" i="12"/>
  <c r="H184" i="12" s="1"/>
  <c r="P183" i="12"/>
  <c r="N183" i="12"/>
  <c r="L183" i="12"/>
  <c r="I183" i="12"/>
  <c r="H183" i="12" s="1"/>
  <c r="P182" i="12"/>
  <c r="N182" i="12"/>
  <c r="L182" i="12"/>
  <c r="I182" i="12"/>
  <c r="H182" i="12" s="1"/>
  <c r="P181" i="12"/>
  <c r="N181" i="12"/>
  <c r="L181" i="12"/>
  <c r="I181" i="12"/>
  <c r="H181" i="12" s="1"/>
  <c r="P180" i="12"/>
  <c r="N180" i="12"/>
  <c r="L180" i="12"/>
  <c r="I180" i="12"/>
  <c r="H180" i="12" s="1"/>
  <c r="P179" i="12"/>
  <c r="N179" i="12"/>
  <c r="L179" i="12"/>
  <c r="I179" i="12"/>
  <c r="H179" i="12" s="1"/>
  <c r="P178" i="12"/>
  <c r="N178" i="12"/>
  <c r="L178" i="12"/>
  <c r="I178" i="12"/>
  <c r="H178" i="12" s="1"/>
  <c r="P177" i="12"/>
  <c r="N177" i="12"/>
  <c r="L177" i="12"/>
  <c r="I177" i="12"/>
  <c r="H177" i="12" s="1"/>
  <c r="P176" i="12"/>
  <c r="N176" i="12"/>
  <c r="L176" i="12"/>
  <c r="I176" i="12"/>
  <c r="H176" i="12" s="1"/>
  <c r="P175" i="12"/>
  <c r="N175" i="12"/>
  <c r="L175" i="12"/>
  <c r="I175" i="12"/>
  <c r="H175" i="12" s="1"/>
  <c r="P174" i="12"/>
  <c r="N174" i="12"/>
  <c r="L174" i="12"/>
  <c r="I174" i="12"/>
  <c r="H174" i="12" s="1"/>
  <c r="P173" i="12"/>
  <c r="N173" i="12"/>
  <c r="L173" i="12"/>
  <c r="I173" i="12"/>
  <c r="H173" i="12" s="1"/>
  <c r="P172" i="12"/>
  <c r="N172" i="12"/>
  <c r="L172" i="12"/>
  <c r="I172" i="12"/>
  <c r="H172" i="12" s="1"/>
  <c r="P171" i="12"/>
  <c r="N171" i="12"/>
  <c r="L171" i="12"/>
  <c r="I171" i="12"/>
  <c r="H171" i="12" s="1"/>
  <c r="P170" i="12"/>
  <c r="N170" i="12"/>
  <c r="L170" i="12"/>
  <c r="I170" i="12"/>
  <c r="H170" i="12" s="1"/>
  <c r="P169" i="12"/>
  <c r="N169" i="12"/>
  <c r="L169" i="12"/>
  <c r="I169" i="12"/>
  <c r="H169" i="12" s="1"/>
  <c r="P168" i="12"/>
  <c r="N168" i="12"/>
  <c r="L168" i="12"/>
  <c r="I168" i="12"/>
  <c r="H168" i="12" s="1"/>
  <c r="P167" i="12"/>
  <c r="N167" i="12"/>
  <c r="L167" i="12"/>
  <c r="I167" i="12"/>
  <c r="H167" i="12" s="1"/>
  <c r="P166" i="12"/>
  <c r="N166" i="12"/>
  <c r="L166" i="12"/>
  <c r="I166" i="12"/>
  <c r="H166" i="12" s="1"/>
  <c r="P165" i="12"/>
  <c r="N165" i="12"/>
  <c r="L165" i="12"/>
  <c r="I165" i="12"/>
  <c r="H165" i="12" s="1"/>
  <c r="P164" i="12"/>
  <c r="N164" i="12"/>
  <c r="L164" i="12"/>
  <c r="I164" i="12"/>
  <c r="H164" i="12" s="1"/>
  <c r="P163" i="12"/>
  <c r="N163" i="12"/>
  <c r="L163" i="12"/>
  <c r="I163" i="12"/>
  <c r="H163" i="12" s="1"/>
  <c r="P162" i="12"/>
  <c r="N162" i="12"/>
  <c r="L162" i="12"/>
  <c r="I162" i="12"/>
  <c r="H162" i="12" s="1"/>
  <c r="P161" i="12"/>
  <c r="N161" i="12"/>
  <c r="L161" i="12"/>
  <c r="I161" i="12"/>
  <c r="H161" i="12" s="1"/>
  <c r="P160" i="12"/>
  <c r="N160" i="12"/>
  <c r="L160" i="12"/>
  <c r="I160" i="12"/>
  <c r="H160" i="12" s="1"/>
  <c r="P159" i="12"/>
  <c r="N159" i="12"/>
  <c r="L159" i="12"/>
  <c r="I159" i="12"/>
  <c r="H159" i="12" s="1"/>
  <c r="P158" i="12"/>
  <c r="N158" i="12"/>
  <c r="L158" i="12"/>
  <c r="I158" i="12"/>
  <c r="H158" i="12" s="1"/>
  <c r="P157" i="12"/>
  <c r="N157" i="12"/>
  <c r="L157" i="12"/>
  <c r="I157" i="12"/>
  <c r="H157" i="12" s="1"/>
  <c r="P156" i="12"/>
  <c r="N156" i="12"/>
  <c r="L156" i="12"/>
  <c r="I156" i="12"/>
  <c r="H156" i="12" s="1"/>
  <c r="P155" i="12"/>
  <c r="N155" i="12"/>
  <c r="L155" i="12"/>
  <c r="I155" i="12"/>
  <c r="H155" i="12" s="1"/>
  <c r="P154" i="12"/>
  <c r="N154" i="12"/>
  <c r="L154" i="12"/>
  <c r="I154" i="12"/>
  <c r="H154" i="12" s="1"/>
  <c r="P153" i="12"/>
  <c r="N153" i="12"/>
  <c r="L153" i="12"/>
  <c r="I153" i="12"/>
  <c r="H153" i="12" s="1"/>
  <c r="P152" i="12"/>
  <c r="N152" i="12"/>
  <c r="L152" i="12"/>
  <c r="I152" i="12"/>
  <c r="H152" i="12" s="1"/>
  <c r="P151" i="12"/>
  <c r="N151" i="12"/>
  <c r="L151" i="12"/>
  <c r="I151" i="12"/>
  <c r="H151" i="12" s="1"/>
  <c r="P150" i="12"/>
  <c r="N150" i="12"/>
  <c r="L150" i="12"/>
  <c r="I150" i="12"/>
  <c r="H150" i="12" s="1"/>
  <c r="P149" i="12"/>
  <c r="N149" i="12"/>
  <c r="L149" i="12"/>
  <c r="I149" i="12"/>
  <c r="H149" i="12" s="1"/>
  <c r="P148" i="12"/>
  <c r="N148" i="12"/>
  <c r="L148" i="12"/>
  <c r="I148" i="12"/>
  <c r="H148" i="12" s="1"/>
  <c r="P147" i="12"/>
  <c r="N147" i="12"/>
  <c r="L147" i="12"/>
  <c r="I147" i="12"/>
  <c r="H147" i="12" s="1"/>
  <c r="P146" i="12"/>
  <c r="N146" i="12"/>
  <c r="L146" i="12"/>
  <c r="I146" i="12"/>
  <c r="H146" i="12" s="1"/>
  <c r="P145" i="12"/>
  <c r="N145" i="12"/>
  <c r="L145" i="12"/>
  <c r="I145" i="12"/>
  <c r="H145" i="12" s="1"/>
  <c r="P144" i="12"/>
  <c r="N144" i="12"/>
  <c r="L144" i="12"/>
  <c r="I144" i="12"/>
  <c r="H144" i="12" s="1"/>
  <c r="P143" i="12"/>
  <c r="N143" i="12"/>
  <c r="L143" i="12"/>
  <c r="I143" i="12"/>
  <c r="H143" i="12" s="1"/>
  <c r="P142" i="12"/>
  <c r="N142" i="12"/>
  <c r="L142" i="12"/>
  <c r="I142" i="12"/>
  <c r="H142" i="12" s="1"/>
  <c r="P141" i="12"/>
  <c r="N141" i="12"/>
  <c r="L141" i="12"/>
  <c r="I141" i="12"/>
  <c r="H141" i="12" s="1"/>
  <c r="P140" i="12"/>
  <c r="N140" i="12"/>
  <c r="L140" i="12"/>
  <c r="I140" i="12"/>
  <c r="H140" i="12" s="1"/>
  <c r="P139" i="12"/>
  <c r="N139" i="12"/>
  <c r="L139" i="12"/>
  <c r="I139" i="12"/>
  <c r="H139" i="12" s="1"/>
  <c r="P138" i="12"/>
  <c r="N138" i="12"/>
  <c r="L138" i="12"/>
  <c r="I138" i="12"/>
  <c r="H138" i="12" s="1"/>
  <c r="P137" i="12"/>
  <c r="N137" i="12"/>
  <c r="L137" i="12"/>
  <c r="I137" i="12"/>
  <c r="H137" i="12" s="1"/>
  <c r="P136" i="12"/>
  <c r="N136" i="12"/>
  <c r="L136" i="12"/>
  <c r="I136" i="12"/>
  <c r="H136" i="12" s="1"/>
  <c r="P135" i="12"/>
  <c r="N135" i="12"/>
  <c r="L135" i="12"/>
  <c r="I135" i="12"/>
  <c r="H135" i="12" s="1"/>
  <c r="P134" i="12"/>
  <c r="N134" i="12"/>
  <c r="L134" i="12"/>
  <c r="I134" i="12"/>
  <c r="H134" i="12" s="1"/>
  <c r="P133" i="12"/>
  <c r="N133" i="12"/>
  <c r="L133" i="12"/>
  <c r="I133" i="12"/>
  <c r="H133" i="12" s="1"/>
  <c r="P132" i="12"/>
  <c r="N132" i="12"/>
  <c r="L132" i="12"/>
  <c r="I132" i="12"/>
  <c r="H132" i="12" s="1"/>
  <c r="P131" i="12"/>
  <c r="N131" i="12"/>
  <c r="L131" i="12"/>
  <c r="I131" i="12"/>
  <c r="H131" i="12" s="1"/>
  <c r="P130" i="12"/>
  <c r="N130" i="12"/>
  <c r="L130" i="12"/>
  <c r="I130" i="12"/>
  <c r="H130" i="12" s="1"/>
  <c r="P129" i="12"/>
  <c r="N129" i="12"/>
  <c r="L129" i="12"/>
  <c r="I129" i="12"/>
  <c r="H129" i="12" s="1"/>
  <c r="P128" i="12"/>
  <c r="N128" i="12"/>
  <c r="L128" i="12"/>
  <c r="I128" i="12"/>
  <c r="H128" i="12" s="1"/>
  <c r="P127" i="12"/>
  <c r="N127" i="12"/>
  <c r="L127" i="12"/>
  <c r="I127" i="12"/>
  <c r="H127" i="12" s="1"/>
  <c r="P126" i="12"/>
  <c r="N126" i="12"/>
  <c r="L126" i="12"/>
  <c r="I126" i="12"/>
  <c r="P125" i="12"/>
  <c r="N125" i="12"/>
  <c r="L125" i="12"/>
  <c r="I125" i="12"/>
  <c r="H125" i="12" s="1"/>
  <c r="P124" i="12"/>
  <c r="N124" i="12"/>
  <c r="L124" i="12"/>
  <c r="I124" i="12"/>
  <c r="H124" i="12" s="1"/>
  <c r="P123" i="12"/>
  <c r="N123" i="12"/>
  <c r="L123" i="12"/>
  <c r="I123" i="12"/>
  <c r="H123" i="12" s="1"/>
  <c r="P122" i="12"/>
  <c r="N122" i="12"/>
  <c r="L122" i="12"/>
  <c r="I122" i="12"/>
  <c r="H122" i="12" s="1"/>
  <c r="P121" i="12"/>
  <c r="N121" i="12"/>
  <c r="L121" i="12"/>
  <c r="I121" i="12"/>
  <c r="H121" i="12" s="1"/>
  <c r="P120" i="12"/>
  <c r="N120" i="12"/>
  <c r="L120" i="12"/>
  <c r="I120" i="12"/>
  <c r="H120" i="12" s="1"/>
  <c r="P119" i="12"/>
  <c r="N119" i="12"/>
  <c r="L119" i="12"/>
  <c r="I119" i="12"/>
  <c r="H119" i="12" s="1"/>
  <c r="P118" i="12"/>
  <c r="N118" i="12"/>
  <c r="L118" i="12"/>
  <c r="I118" i="12"/>
  <c r="H118" i="12" s="1"/>
  <c r="P117" i="12"/>
  <c r="N117" i="12"/>
  <c r="L117" i="12"/>
  <c r="I117" i="12"/>
  <c r="H117" i="12" s="1"/>
  <c r="P116" i="12"/>
  <c r="N116" i="12"/>
  <c r="L116" i="12"/>
  <c r="I116" i="12"/>
  <c r="H116" i="12" s="1"/>
  <c r="P115" i="12"/>
  <c r="N115" i="12"/>
  <c r="L115" i="12"/>
  <c r="I115" i="12"/>
  <c r="H115" i="12" s="1"/>
  <c r="P114" i="12"/>
  <c r="N114" i="12"/>
  <c r="L114" i="12"/>
  <c r="I114" i="12"/>
  <c r="H114" i="12" s="1"/>
  <c r="P113" i="12"/>
  <c r="N113" i="12"/>
  <c r="L113" i="12"/>
  <c r="I113" i="12"/>
  <c r="H113" i="12" s="1"/>
  <c r="P112" i="12"/>
  <c r="N112" i="12"/>
  <c r="L112" i="12"/>
  <c r="I112" i="12"/>
  <c r="H112" i="12" s="1"/>
  <c r="P111" i="12"/>
  <c r="N111" i="12"/>
  <c r="L111" i="12"/>
  <c r="I111" i="12"/>
  <c r="H111" i="12" s="1"/>
  <c r="P110" i="12"/>
  <c r="N110" i="12"/>
  <c r="L110" i="12"/>
  <c r="I110" i="12"/>
  <c r="H110" i="12" s="1"/>
  <c r="P109" i="12"/>
  <c r="N109" i="12"/>
  <c r="L109" i="12"/>
  <c r="I109" i="12"/>
  <c r="H109" i="12" s="1"/>
  <c r="P108" i="12"/>
  <c r="N108" i="12"/>
  <c r="L108" i="12"/>
  <c r="I108" i="12"/>
  <c r="H108" i="12" s="1"/>
  <c r="P107" i="12"/>
  <c r="N107" i="12"/>
  <c r="L107" i="12"/>
  <c r="I107" i="12"/>
  <c r="H107" i="12" s="1"/>
  <c r="P106" i="12"/>
  <c r="N106" i="12"/>
  <c r="L106" i="12"/>
  <c r="I106" i="12"/>
  <c r="H106" i="12" s="1"/>
  <c r="P105" i="12"/>
  <c r="N105" i="12"/>
  <c r="L105" i="12"/>
  <c r="I105" i="12"/>
  <c r="H105" i="12" s="1"/>
  <c r="P104" i="12"/>
  <c r="N104" i="12"/>
  <c r="L104" i="12"/>
  <c r="I104" i="12"/>
  <c r="H104" i="12" s="1"/>
  <c r="P103" i="12"/>
  <c r="N103" i="12"/>
  <c r="L103" i="12"/>
  <c r="I103" i="12"/>
  <c r="H103" i="12" s="1"/>
  <c r="P102" i="12"/>
  <c r="N102" i="12"/>
  <c r="L102" i="12"/>
  <c r="I102" i="12"/>
  <c r="H102" i="12" s="1"/>
  <c r="P101" i="12"/>
  <c r="N101" i="12"/>
  <c r="L101" i="12"/>
  <c r="I101" i="12"/>
  <c r="H101" i="12" s="1"/>
  <c r="P100" i="12"/>
  <c r="N100" i="12"/>
  <c r="L100" i="12"/>
  <c r="I100" i="12"/>
  <c r="H100" i="12" s="1"/>
  <c r="P99" i="12"/>
  <c r="N99" i="12"/>
  <c r="L99" i="12"/>
  <c r="I99" i="12"/>
  <c r="H99" i="12" s="1"/>
  <c r="P98" i="12"/>
  <c r="N98" i="12"/>
  <c r="L98" i="12"/>
  <c r="I98" i="12"/>
  <c r="H98" i="12" s="1"/>
  <c r="P97" i="12"/>
  <c r="N97" i="12"/>
  <c r="L97" i="12"/>
  <c r="I97" i="12"/>
  <c r="H97" i="12" s="1"/>
  <c r="P96" i="12"/>
  <c r="N96" i="12"/>
  <c r="L96" i="12"/>
  <c r="I96" i="12"/>
  <c r="H96" i="12" s="1"/>
  <c r="P95" i="12"/>
  <c r="N95" i="12"/>
  <c r="L95" i="12"/>
  <c r="I95" i="12"/>
  <c r="H95" i="12" s="1"/>
  <c r="P94" i="12"/>
  <c r="N94" i="12"/>
  <c r="L94" i="12"/>
  <c r="I94" i="12"/>
  <c r="H94" i="12" s="1"/>
  <c r="P93" i="12"/>
  <c r="N93" i="12"/>
  <c r="L93" i="12"/>
  <c r="I93" i="12"/>
  <c r="H93" i="12" s="1"/>
  <c r="P92" i="12"/>
  <c r="N92" i="12"/>
  <c r="L92" i="12"/>
  <c r="I92" i="12"/>
  <c r="H92" i="12" s="1"/>
  <c r="P91" i="12"/>
  <c r="N91" i="12"/>
  <c r="L91" i="12"/>
  <c r="I91" i="12"/>
  <c r="H91" i="12" s="1"/>
  <c r="P90" i="12"/>
  <c r="N90" i="12"/>
  <c r="L90" i="12"/>
  <c r="I90" i="12"/>
  <c r="H90" i="12" s="1"/>
  <c r="P89" i="12"/>
  <c r="N89" i="12"/>
  <c r="L89" i="12"/>
  <c r="I89" i="12"/>
  <c r="H89" i="12" s="1"/>
  <c r="P88" i="12"/>
  <c r="N88" i="12"/>
  <c r="L88" i="12"/>
  <c r="I88" i="12"/>
  <c r="H88" i="12" s="1"/>
  <c r="P87" i="12"/>
  <c r="N87" i="12"/>
  <c r="L87" i="12"/>
  <c r="I87" i="12"/>
  <c r="H87" i="12" s="1"/>
  <c r="P86" i="12"/>
  <c r="N86" i="12"/>
  <c r="L86" i="12"/>
  <c r="I86" i="12"/>
  <c r="H86" i="12" s="1"/>
  <c r="P85" i="12"/>
  <c r="N85" i="12"/>
  <c r="L85" i="12"/>
  <c r="I85" i="12"/>
  <c r="H85" i="12" s="1"/>
  <c r="P84" i="12"/>
  <c r="N84" i="12"/>
  <c r="L84" i="12"/>
  <c r="I84" i="12"/>
  <c r="H84" i="12" s="1"/>
  <c r="P83" i="12"/>
  <c r="N83" i="12"/>
  <c r="L83" i="12"/>
  <c r="I83" i="12"/>
  <c r="H83" i="12" s="1"/>
  <c r="P82" i="12"/>
  <c r="N82" i="12"/>
  <c r="L82" i="12"/>
  <c r="I82" i="12"/>
  <c r="H82" i="12" s="1"/>
  <c r="P81" i="12"/>
  <c r="N81" i="12"/>
  <c r="L81" i="12"/>
  <c r="I81" i="12"/>
  <c r="H81" i="12" s="1"/>
  <c r="P80" i="12"/>
  <c r="N80" i="12"/>
  <c r="L80" i="12"/>
  <c r="I80" i="12"/>
  <c r="H80" i="12" s="1"/>
  <c r="P79" i="12"/>
  <c r="N79" i="12"/>
  <c r="L79" i="12"/>
  <c r="I79" i="12"/>
  <c r="H79" i="12" s="1"/>
  <c r="P78" i="12"/>
  <c r="N78" i="12"/>
  <c r="L78" i="12"/>
  <c r="I78" i="12"/>
  <c r="H78" i="12" s="1"/>
  <c r="P77" i="12"/>
  <c r="N77" i="12"/>
  <c r="L77" i="12"/>
  <c r="I77" i="12"/>
  <c r="H77" i="12" s="1"/>
  <c r="P76" i="12"/>
  <c r="N76" i="12"/>
  <c r="L76" i="12"/>
  <c r="I76" i="12"/>
  <c r="H76" i="12" s="1"/>
  <c r="P75" i="12"/>
  <c r="N75" i="12"/>
  <c r="L75" i="12"/>
  <c r="I75" i="12"/>
  <c r="H75" i="12" s="1"/>
  <c r="P74" i="12"/>
  <c r="N74" i="12"/>
  <c r="L74" i="12"/>
  <c r="I74" i="12"/>
  <c r="H74" i="12" s="1"/>
  <c r="P73" i="12"/>
  <c r="N73" i="12"/>
  <c r="L73" i="12"/>
  <c r="I73" i="12"/>
  <c r="H73" i="12" s="1"/>
  <c r="P72" i="12"/>
  <c r="N72" i="12"/>
  <c r="L72" i="12"/>
  <c r="I72" i="12"/>
  <c r="H72" i="12" s="1"/>
  <c r="P71" i="12"/>
  <c r="N71" i="12"/>
  <c r="L71" i="12"/>
  <c r="I71" i="12"/>
  <c r="H71" i="12" s="1"/>
  <c r="P70" i="12"/>
  <c r="N70" i="12"/>
  <c r="L70" i="12"/>
  <c r="I70" i="12"/>
  <c r="H70" i="12" s="1"/>
  <c r="P69" i="12"/>
  <c r="N69" i="12"/>
  <c r="L69" i="12"/>
  <c r="I69" i="12"/>
  <c r="H69" i="12" s="1"/>
  <c r="P68" i="12"/>
  <c r="N68" i="12"/>
  <c r="L68" i="12"/>
  <c r="I68" i="12"/>
  <c r="H68" i="12" s="1"/>
  <c r="P67" i="12"/>
  <c r="N67" i="12"/>
  <c r="L67" i="12"/>
  <c r="I67" i="12"/>
  <c r="H67" i="12" s="1"/>
  <c r="P66" i="12"/>
  <c r="N66" i="12"/>
  <c r="L66" i="12"/>
  <c r="I66" i="12"/>
  <c r="H66" i="12" s="1"/>
  <c r="P65" i="12"/>
  <c r="N65" i="12"/>
  <c r="L65" i="12"/>
  <c r="I65" i="12"/>
  <c r="H65" i="12" s="1"/>
  <c r="P64" i="12"/>
  <c r="N64" i="12"/>
  <c r="L64" i="12"/>
  <c r="I64" i="12"/>
  <c r="H64" i="12" s="1"/>
  <c r="P63" i="12"/>
  <c r="N63" i="12"/>
  <c r="L63" i="12"/>
  <c r="I63" i="12"/>
  <c r="H63" i="12" s="1"/>
  <c r="P62" i="12"/>
  <c r="N62" i="12"/>
  <c r="L62" i="12"/>
  <c r="I62" i="12"/>
  <c r="H62" i="12" s="1"/>
  <c r="P61" i="12"/>
  <c r="N61" i="12"/>
  <c r="L61" i="12"/>
  <c r="I61" i="12"/>
  <c r="H61" i="12" s="1"/>
  <c r="P60" i="12"/>
  <c r="N60" i="12"/>
  <c r="L60" i="12"/>
  <c r="I60" i="12"/>
  <c r="H60" i="12" s="1"/>
  <c r="P59" i="12"/>
  <c r="N59" i="12"/>
  <c r="L59" i="12"/>
  <c r="I59" i="12"/>
  <c r="H59" i="12" s="1"/>
  <c r="P58" i="12"/>
  <c r="N58" i="12"/>
  <c r="L58" i="12"/>
  <c r="I58" i="12"/>
  <c r="H58" i="12" s="1"/>
  <c r="P57" i="12"/>
  <c r="N57" i="12"/>
  <c r="L57" i="12"/>
  <c r="I57" i="12"/>
  <c r="H57" i="12" s="1"/>
  <c r="P56" i="12"/>
  <c r="N56" i="12"/>
  <c r="L56" i="12"/>
  <c r="I56" i="12"/>
  <c r="H56" i="12" s="1"/>
  <c r="P55" i="12"/>
  <c r="N55" i="12"/>
  <c r="L55" i="12"/>
  <c r="I55" i="12"/>
  <c r="H55" i="12" s="1"/>
  <c r="P54" i="12"/>
  <c r="N54" i="12"/>
  <c r="L54" i="12"/>
  <c r="I54" i="12"/>
  <c r="H54" i="12" s="1"/>
  <c r="P53" i="12"/>
  <c r="N53" i="12"/>
  <c r="L53" i="12"/>
  <c r="I53" i="12"/>
  <c r="H53" i="12" s="1"/>
  <c r="P52" i="12"/>
  <c r="N52" i="12"/>
  <c r="L52" i="12"/>
  <c r="I52" i="12"/>
  <c r="H52" i="12" s="1"/>
  <c r="P51" i="12"/>
  <c r="N51" i="12"/>
  <c r="L51" i="12"/>
  <c r="I51" i="12"/>
  <c r="H51" i="12" s="1"/>
  <c r="P50" i="12"/>
  <c r="N50" i="12"/>
  <c r="L50" i="12"/>
  <c r="I50" i="12"/>
  <c r="H50" i="12" s="1"/>
  <c r="P49" i="12"/>
  <c r="N49" i="12"/>
  <c r="L49" i="12"/>
  <c r="I49" i="12"/>
  <c r="H49" i="12" s="1"/>
  <c r="P48" i="12"/>
  <c r="N48" i="12"/>
  <c r="L48" i="12"/>
  <c r="I48" i="12"/>
  <c r="H48" i="12" s="1"/>
  <c r="P47" i="12"/>
  <c r="N47" i="12"/>
  <c r="L47" i="12"/>
  <c r="I47" i="12"/>
  <c r="H47" i="12" s="1"/>
  <c r="P46" i="12"/>
  <c r="N46" i="12"/>
  <c r="L46" i="12"/>
  <c r="I46" i="12"/>
  <c r="H46" i="12" s="1"/>
  <c r="P45" i="12"/>
  <c r="N45" i="12"/>
  <c r="L45" i="12"/>
  <c r="I45" i="12"/>
  <c r="H45" i="12" s="1"/>
  <c r="P44" i="12"/>
  <c r="N44" i="12"/>
  <c r="L44" i="12"/>
  <c r="I44" i="12"/>
  <c r="H44" i="12" s="1"/>
  <c r="P43" i="12"/>
  <c r="N43" i="12"/>
  <c r="L43" i="12"/>
  <c r="I43" i="12"/>
  <c r="H43" i="12" s="1"/>
  <c r="P42" i="12"/>
  <c r="N42" i="12"/>
  <c r="L42" i="12"/>
  <c r="I42" i="12"/>
  <c r="H42" i="12" s="1"/>
  <c r="P41" i="12"/>
  <c r="N41" i="12"/>
  <c r="L41" i="12"/>
  <c r="I41" i="12"/>
  <c r="H41" i="12" s="1"/>
  <c r="P40" i="12"/>
  <c r="N40" i="12"/>
  <c r="L40" i="12"/>
  <c r="I40" i="12"/>
  <c r="H40" i="12" s="1"/>
  <c r="P39" i="12"/>
  <c r="N39" i="12"/>
  <c r="L39" i="12"/>
  <c r="I39" i="12"/>
  <c r="H39" i="12" s="1"/>
  <c r="P38" i="12"/>
  <c r="N38" i="12"/>
  <c r="L38" i="12"/>
  <c r="I38" i="12"/>
  <c r="H38" i="12" s="1"/>
  <c r="P37" i="12"/>
  <c r="N37" i="12"/>
  <c r="L37" i="12"/>
  <c r="I37" i="12"/>
  <c r="H37" i="12" s="1"/>
  <c r="P36" i="12"/>
  <c r="N36" i="12"/>
  <c r="L36" i="12"/>
  <c r="I36" i="12"/>
  <c r="H36" i="12" s="1"/>
  <c r="P35" i="12"/>
  <c r="N35" i="12"/>
  <c r="L35" i="12"/>
  <c r="I35" i="12"/>
  <c r="H35" i="12" s="1"/>
  <c r="P34" i="12"/>
  <c r="N34" i="12"/>
  <c r="L34" i="12"/>
  <c r="I34" i="12"/>
  <c r="H34" i="12" s="1"/>
  <c r="P33" i="12"/>
  <c r="N33" i="12"/>
  <c r="L33" i="12"/>
  <c r="I33" i="12"/>
  <c r="H33" i="12" s="1"/>
  <c r="P32" i="12"/>
  <c r="N32" i="12"/>
  <c r="L32" i="12"/>
  <c r="I32" i="12"/>
  <c r="H32" i="12" s="1"/>
  <c r="P31" i="12"/>
  <c r="N31" i="12"/>
  <c r="L31" i="12"/>
  <c r="I31" i="12"/>
  <c r="H31" i="12" s="1"/>
  <c r="P30" i="12"/>
  <c r="N30" i="12"/>
  <c r="L30" i="12"/>
  <c r="I30" i="12"/>
  <c r="H30" i="12" s="1"/>
  <c r="P29" i="12"/>
  <c r="N29" i="12"/>
  <c r="L29" i="12"/>
  <c r="I29" i="12"/>
  <c r="H29" i="12" s="1"/>
  <c r="P28" i="12"/>
  <c r="N28" i="12"/>
  <c r="L28" i="12"/>
  <c r="I28" i="12"/>
  <c r="H28" i="12" s="1"/>
  <c r="P27" i="12"/>
  <c r="N27" i="12"/>
  <c r="L27" i="12"/>
  <c r="I27" i="12"/>
  <c r="H27" i="12" s="1"/>
  <c r="P26" i="12"/>
  <c r="N26" i="12"/>
  <c r="L26" i="12"/>
  <c r="I26" i="12"/>
  <c r="H26" i="12" s="1"/>
  <c r="P25" i="12"/>
  <c r="N25" i="12"/>
  <c r="L25" i="12"/>
  <c r="I25" i="12"/>
  <c r="H25" i="12" s="1"/>
  <c r="P24" i="12"/>
  <c r="N24" i="12"/>
  <c r="L24" i="12"/>
  <c r="I24" i="12"/>
  <c r="H24" i="12" s="1"/>
  <c r="P23" i="12"/>
  <c r="N23" i="12"/>
  <c r="L23" i="12"/>
  <c r="I23" i="12"/>
  <c r="H23" i="12" s="1"/>
  <c r="P22" i="12"/>
  <c r="N22" i="12"/>
  <c r="L22" i="12"/>
  <c r="I22" i="12"/>
  <c r="H22" i="12" s="1"/>
  <c r="P21" i="12"/>
  <c r="N21" i="12"/>
  <c r="L21" i="12"/>
  <c r="I21" i="12"/>
  <c r="H21" i="12" s="1"/>
  <c r="P20" i="12"/>
  <c r="N20" i="12"/>
  <c r="L20" i="12"/>
  <c r="I20" i="12"/>
  <c r="H20" i="12" s="1"/>
  <c r="P19" i="12"/>
  <c r="N19" i="12"/>
  <c r="L19" i="12"/>
  <c r="I19" i="12"/>
  <c r="H19" i="12" s="1"/>
  <c r="P18" i="12"/>
  <c r="N18" i="12"/>
  <c r="L18" i="12"/>
  <c r="I18" i="12"/>
  <c r="H18" i="12" s="1"/>
  <c r="P17" i="12"/>
  <c r="N17" i="12"/>
  <c r="L17" i="12"/>
  <c r="I17" i="12"/>
  <c r="H17" i="12" s="1"/>
  <c r="P16" i="12"/>
  <c r="N16" i="12"/>
  <c r="L16" i="12"/>
  <c r="I16" i="12"/>
  <c r="H16" i="12" s="1"/>
  <c r="P15" i="12"/>
  <c r="N15" i="12"/>
  <c r="L15" i="12"/>
  <c r="I15" i="12"/>
  <c r="H15" i="12" s="1"/>
  <c r="P14" i="12"/>
  <c r="N14" i="12"/>
  <c r="L14" i="12"/>
  <c r="I14" i="12"/>
  <c r="H14" i="12" s="1"/>
  <c r="P13" i="12"/>
  <c r="N13" i="12"/>
  <c r="L13" i="12"/>
  <c r="I13" i="12"/>
  <c r="H13" i="12" s="1"/>
  <c r="P12" i="12"/>
  <c r="N12" i="12"/>
  <c r="L12" i="12"/>
  <c r="I12" i="12"/>
  <c r="H12" i="12" s="1"/>
  <c r="P11" i="12"/>
  <c r="N11" i="12"/>
  <c r="L11" i="12"/>
  <c r="I11" i="12"/>
  <c r="H11" i="12" s="1"/>
  <c r="P10" i="12"/>
  <c r="N10" i="12"/>
  <c r="L10" i="12"/>
  <c r="I10" i="12"/>
  <c r="H10" i="12" s="1"/>
  <c r="P9" i="12"/>
  <c r="N9" i="12"/>
  <c r="L9" i="12"/>
  <c r="I9" i="12"/>
  <c r="H9" i="12" s="1"/>
  <c r="P8" i="12"/>
  <c r="N8" i="12"/>
  <c r="L8" i="12"/>
  <c r="I8" i="12"/>
  <c r="H8" i="12" s="1"/>
  <c r="P7" i="12"/>
  <c r="N7" i="12"/>
  <c r="L7" i="12"/>
  <c r="I7" i="12"/>
  <c r="H7" i="12" s="1"/>
  <c r="P6" i="12"/>
  <c r="N6" i="12"/>
  <c r="L6" i="12"/>
  <c r="I6" i="12"/>
  <c r="H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1"/>
            <color theme="1"/>
            <rFont val="Calibri"/>
            <scheme val="minor"/>
          </rPr>
          <t>No se ha podido enviar el correo con la solicitud del Orfeo porque el adjunto es muy pesado
	-juan.quintero@mail.scrd.gov.co</t>
        </r>
      </text>
    </comment>
  </commentList>
</comments>
</file>

<file path=xl/sharedStrings.xml><?xml version="1.0" encoding="utf-8"?>
<sst xmlns="http://schemas.openxmlformats.org/spreadsheetml/2006/main" count="1345" uniqueCount="483">
  <si>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</si>
  <si>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</si>
  <si>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</si>
  <si>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</si>
  <si>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</si>
  <si>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</si>
  <si>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Cesar Augusto Polo Avendaño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</si>
  <si>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</si>
  <si>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</si>
  <si>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</si>
  <si>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</si>
  <si>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</si>
  <si>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</si>
  <si>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de Jurídica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</si>
  <si>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</si>
  <si>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</si>
  <si>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</si>
  <si>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</si>
  <si>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</si>
  <si>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</si>
  <si>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</si>
  <si>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</si>
  <si>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</si>
  <si>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</si>
  <si>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</si>
  <si>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</si>
  <si>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</si>
  <si>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</si>
  <si>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</si>
  <si>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</si>
  <si>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</si>
  <si>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</si>
  <si>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</si>
  <si>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</si>
  <si>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Clara Milena Bahamon Ospina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</si>
  <si>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</si>
  <si>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</si>
  <si>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</si>
  <si>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</si>
  <si>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</si>
  <si>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OTI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</si>
  <si>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</si>
  <si>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</si>
  <si>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</si>
  <si>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</si>
  <si>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</si>
  <si>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</si>
  <si>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</si>
  <si>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</si>
  <si>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</si>
  <si>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OAP</t>
  </si>
  <si>
    <t>Carlos Alfonso Gaitán Sanchez</t>
  </si>
  <si>
    <t>SIP</t>
  </si>
  <si>
    <t>Solicitud de Acceso a Información Publica</t>
  </si>
  <si>
    <t>Subsecretaría de Gobernanza</t>
  </si>
  <si>
    <t>SG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</si>
  <si>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</si>
  <si>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</si>
  <si>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</si>
  <si>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</si>
  <si>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</si>
  <si>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</si>
  <si>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</si>
  <si>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</si>
  <si>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</si>
  <si>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</si>
  <si>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Liliana Marcela Pamplona Romero</t>
  </si>
  <si>
    <t>RE</t>
  </si>
  <si>
    <t>Reclamo</t>
  </si>
  <si>
    <t>Direccion de Personas Juridicas</t>
  </si>
  <si>
    <t>DPJ</t>
  </si>
  <si>
    <t>Vanessa Barreneche Samur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</si>
  <si>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</si>
  <si>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</si>
  <si>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</si>
  <si>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</si>
  <si>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</si>
  <si>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</si>
  <si>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</si>
  <si>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</si>
  <si>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</si>
  <si>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Jaime Andrés Tenorio Tascon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</si>
  <si>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</si>
  <si>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</si>
  <si>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</si>
  <si>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</si>
  <si>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</si>
  <si>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</si>
  <si>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</si>
  <si>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</si>
  <si>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</si>
  <si>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</si>
  <si>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</si>
  <si>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</si>
  <si>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</si>
  <si>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Rafael Arturo Berrio Escobar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</si>
  <si>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</si>
  <si>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</si>
  <si>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</si>
  <si>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</si>
  <si>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</si>
  <si>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</si>
  <si>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</si>
  <si>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</si>
  <si>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</si>
  <si>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</si>
  <si>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</si>
  <si>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Rafael Eduardo Tamayo Franco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</si>
  <si>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</si>
  <si>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</si>
  <si>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</si>
  <si>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</si>
  <si>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Christian Camilo Tiria Buitrago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</si>
  <si>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</si>
  <si>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</si>
  <si>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</si>
  <si>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</si>
  <si>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</si>
  <si>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</si>
  <si>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</si>
  <si>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</si>
  <si>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|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</si>
  <si>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</si>
  <si>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</si>
  <si>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</si>
  <si>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</si>
  <si>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</si>
  <si>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</si>
  <si>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</si>
  <si>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</si>
  <si>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</si>
  <si>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</si>
  <si>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</si>
  <si>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</si>
  <si>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</si>
  <si>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</si>
  <si>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</si>
  <si>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</si>
  <si>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</si>
  <si>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</si>
  <si>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</si>
  <si>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</si>
  <si>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</si>
  <si>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</si>
  <si>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</si>
  <si>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</si>
  <si>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</si>
  <si>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</si>
  <si>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</si>
  <si>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</si>
  <si>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</si>
  <si>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</si>
  <si>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</si>
  <si>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</si>
  <si>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</si>
  <si>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</si>
  <si>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</si>
  <si>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</si>
  <si>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</si>
  <si>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</si>
  <si>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</si>
  <si>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</si>
  <si>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</si>
  <si>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</si>
  <si>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</si>
  <si>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</si>
  <si>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</si>
  <si>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</si>
  <si>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</si>
  <si>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</si>
  <si>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</si>
  <si>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</si>
  <si>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</si>
  <si>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</si>
  <si>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Se traslada mediante SDQS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</si>
  <si>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</si>
  <si>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</si>
  <si>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</si>
  <si>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</si>
  <si>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</si>
  <si>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</si>
  <si>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</si>
  <si>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</si>
  <si>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</si>
  <si>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</si>
  <si>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>Fecha de recibo en la dependencia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</si>
  <si>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</si>
  <si>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</si>
  <si>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</si>
  <si>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</si>
  <si>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</si>
  <si>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</si>
  <si>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</si>
  <si>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</si>
  <si>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Presencial – Correspondencia</t>
  </si>
  <si>
    <t xml:space="preserve">Se traslada a través del SDQS y se finaliza en ORFEO con la evidencia </t>
  </si>
  <si>
    <t>Se cierra por no competencia en el SDQS</t>
  </si>
  <si>
    <t>Presencial - Punto de atención</t>
  </si>
  <si>
    <t>Se traslada a través del SDQS y se finaliza en ORFEO con la evidencia</t>
  </si>
  <si>
    <t xml:space="preserve">Se traslada a través del SDQS </t>
  </si>
  <si>
    <t>Se da respuesta con radicado 20227000114521</t>
  </si>
  <si>
    <t>Información relacionada con cierre de las bibliotecas menores</t>
  </si>
  <si>
    <t>Se gestiona con radicado 20227000114521</t>
  </si>
  <si>
    <t>Información general de las bibliotecas menores</t>
  </si>
  <si>
    <t xml:space="preserve">Información sobre lugares para jugar voleibol </t>
  </si>
  <si>
    <t xml:space="preserve">Pregunta si se puede usar gorra o cachucha en las bibliotecas </t>
  </si>
  <si>
    <t xml:space="preserve">Pregunta si hay dormitorios en las bibliotecas menores </t>
  </si>
  <si>
    <t>Informacion sobre como solicitar certificado laboral del 2007</t>
  </si>
  <si>
    <t>Se da respuesta con radicado 20227100116691</t>
  </si>
  <si>
    <t xml:space="preserve">Solicita conservacion de un mural </t>
  </si>
  <si>
    <t>Se da respuesta con radicado 20223100119131</t>
  </si>
  <si>
    <t xml:space="preserve">No se entiende el objeto de la peticion </t>
  </si>
  <si>
    <t>Se da respuesta con radicado 20227000115951</t>
  </si>
  <si>
    <t>Insatetisfecha por no poder participar en convovatoria por problema en sicon</t>
  </si>
  <si>
    <t>Se traslada con el oficio 20222200116501</t>
  </si>
  <si>
    <t>Solicitud de libro vecinos inesperados</t>
  </si>
  <si>
    <t>Se da respuesta con radicado 20229100118501</t>
  </si>
  <si>
    <t>Solicitud de diligenciamiento de encuesta sobre bibliotecas</t>
  </si>
  <si>
    <t>Se da respuesta con radicado 20228000123011</t>
  </si>
  <si>
    <t>Información sobre proyecto de danza desarrollado por particular</t>
  </si>
  <si>
    <t>Se gestiona ampliacion con el consecutivo 20227000118461</t>
  </si>
  <si>
    <t>Solicitud de no realización de conciertos en humedal del parque Simón Bolivar</t>
  </si>
  <si>
    <t xml:space="preserve">Solicitud de certificacion contractual </t>
  </si>
  <si>
    <t>Se da respuesta con radicado 20227100115111</t>
  </si>
  <si>
    <t>Solicita informacion de cursos de actuacion para niños de 6 años</t>
  </si>
  <si>
    <t>Información sobre cursos de bicicross en Bogotá</t>
  </si>
  <si>
    <t>Solicitud de corrección para envió de informes relacionadas con línea calma</t>
  </si>
  <si>
    <t>Se da respuesta con radicado 20229000118641</t>
  </si>
  <si>
    <t>Presentación como profesor de billar para realización de capacitaciones</t>
  </si>
  <si>
    <t>Solicitud de certificación contractual</t>
  </si>
  <si>
    <t>Se da respuesta con radicado 20227100116351</t>
  </si>
  <si>
    <t>Se da respuesta con radicado  20227000117921</t>
  </si>
  <si>
    <t>Solicitud de alianza para ejecución de proyectos relacionados con HIP HOP</t>
  </si>
  <si>
    <t xml:space="preserve">Solicitud de ayuda por pobreza extrema </t>
  </si>
  <si>
    <t>Se da respuesta con radicado 20223100119161</t>
  </si>
  <si>
    <t>Informa q duerme mucho por medicamentos en las bibliotecas</t>
  </si>
  <si>
    <t>Se da respuesta con radicado 20227000117921</t>
  </si>
  <si>
    <t xml:space="preserve">certificado de cumplimiento y copia del acta de liquidación de convocatoria con IDARTES </t>
  </si>
  <si>
    <t>Cita con asesor juridico para aclaracion de radicado 20223300036661</t>
  </si>
  <si>
    <t>Se da respuesta con radicado 20223300119971</t>
  </si>
  <si>
    <t>o cuáles son las barreras e impedimentos para poder participar y fortalecer el ejercicio de liderazgo que se quiere implementar en la ciudad.</t>
  </si>
  <si>
    <t>Se da respuesta con radicado 20229100119671</t>
  </si>
  <si>
    <t xml:space="preserve">Solicitud de dotacion de instrumentos musicales </t>
  </si>
  <si>
    <t>Se traslada a través de los oficios 20222100118241 y 20222100118171</t>
  </si>
  <si>
    <t>Visita de carácter urgente se sirva a tomar las medidas necesarias para detener inmediatamente las obras estructurales</t>
  </si>
  <si>
    <t>Se da respuesta con el radicado 20223300117451</t>
  </si>
  <si>
    <t xml:space="preserve">Solicita informacion sobre atencion recibida desde la linea para hombres </t>
  </si>
  <si>
    <t>Se da respuesta con radicado 20229000123861</t>
  </si>
  <si>
    <t>Se solicita ampliación con radicado 20227000118121</t>
  </si>
  <si>
    <t xml:space="preserve">Solicita permiso para arreglo de fachada </t>
  </si>
  <si>
    <t>Se traslada con los radicados 20223300117311 y 20223300117281</t>
  </si>
  <si>
    <t xml:space="preserve">Solicitud de informacionpara inscripcion de un muro </t>
  </si>
  <si>
    <t>Se da respuesta con radicado 20223100117771</t>
  </si>
  <si>
    <t>Información relacionada con políticas de cultura ciudadana</t>
  </si>
  <si>
    <t>Se da respuesta con radicado 20229000119381</t>
  </si>
  <si>
    <t>Solicitud de información para recorridos por obras de grafiti</t>
  </si>
  <si>
    <t>Solicitud de apoyo económico para poner en marcha microempresa</t>
  </si>
  <si>
    <t xml:space="preserve">Solicitud de apoyo económico para representación de Bogotá en evento de danza </t>
  </si>
  <si>
    <t xml:space="preserve">Información relacionada con desembolso realizado a grupo de danza </t>
  </si>
  <si>
    <t>Información sobre capacitaciones en convocatoria es cultura local</t>
  </si>
  <si>
    <t>Se solicita aclaración de la petición con el radicado 20227000122241</t>
  </si>
  <si>
    <t>Información sobre las convocatorias vigentes a la fecha</t>
  </si>
  <si>
    <t>Se da respuesta con radicado 20222200409143</t>
  </si>
  <si>
    <t>Información sobre proceso de elaboración de grafitis</t>
  </si>
  <si>
    <t>Se da respuesta con radicado 20223100119171</t>
  </si>
  <si>
    <t>Solicitud de remision de respuesta a solicitud ciudadana</t>
  </si>
  <si>
    <t>Se da respuesta con radicado 20227300121531</t>
  </si>
  <si>
    <t>No se logra evidenciar la petición</t>
  </si>
  <si>
    <t>Se solicita ampliación con el radicado 20227000122931</t>
  </si>
  <si>
    <t>Solicitud de información relacionada con inscripción de dignatarios</t>
  </si>
  <si>
    <t>Se da respuesta con radicado 20222300120691</t>
  </si>
  <si>
    <t>Necesita informacion si se puede trasladar a prosperidad solcial y la creacion de un usuario en BTE</t>
  </si>
  <si>
    <t xml:space="preserve">Veeduria de cable san cristobal </t>
  </si>
  <si>
    <t>Solicitud de desalojo de la cancha de microfútbol ubicada en la Calle 20 Sur 51 d 02,</t>
  </si>
  <si>
    <t>presentacion propuesta en la convocatoria de concertación 2023; para realizar la primer Exposición Itinerante del Museo Gastronómico del Chocó</t>
  </si>
  <si>
    <t>Se da respuesta con radicado 20222200410523</t>
  </si>
  <si>
    <t xml:space="preserve">Solicitud de copia de documentacion enviada a la scrd para emitir nombramiento de dignatarios </t>
  </si>
  <si>
    <t xml:space="preserve">Pregunta si en las bibliotecas escanean documentos </t>
  </si>
  <si>
    <t>premios GUINESS RECORDS poder hablar, leer, escribir, oír, estudiar, aplicar y entender entre 1000 ó 1331 idiomas y dialectos internacionales.</t>
  </si>
  <si>
    <t>Se da respuesta con radicado 20227000120111</t>
  </si>
  <si>
    <t xml:space="preserve">Evaluacion de levantamiento difinitivo de sello </t>
  </si>
  <si>
    <t>Se da respuesta con radicado 20223300124411</t>
  </si>
  <si>
    <t>Pregunta si es beneficiario de familias en acción</t>
  </si>
  <si>
    <t>Se da respuesta con radicado 20227000122361</t>
  </si>
  <si>
    <t>quiere saber si desde el correo contactenos@biblored.gov.co le dan respuesta</t>
  </si>
  <si>
    <t>se da  respuesta de radicado 20227000117921</t>
  </si>
  <si>
    <t>información sobre el servicio de jueces para un torneo de tejo deportivo para una empresa</t>
  </si>
  <si>
    <t xml:space="preserve">Pide informacion si le pueden dar trabajo en las secretarias como persona con discapacidad </t>
  </si>
  <si>
    <t xml:space="preserve">Solicitud de certificado de retencion </t>
  </si>
  <si>
    <t>Se traslada con los radicados 20227200117801 y 20227200117911</t>
  </si>
  <si>
    <t>Solicita informacion para la intervencion de muros de un inmueble en la carrera 15 con calle 73</t>
  </si>
  <si>
    <t>Se da respuesta con radicado 20223100120191</t>
  </si>
  <si>
    <t>Pregunta cuales son las fechas definidas para realizar el pago a los 20 artistas de la asamblea distrital de graffit</t>
  </si>
  <si>
    <t>Se da respuesta con radicado 20223000119641</t>
  </si>
  <si>
    <t xml:space="preserve">Pregunta si le daran respuesta a radicados mencionados con compromisos </t>
  </si>
  <si>
    <t>Se da respuesta con el radicado 20227000119931</t>
  </si>
  <si>
    <t>SOLICITUD INFORMACIÓN ESTADO ACTUAL DEL CONVENIO No. 477 de 2021 - PÓLIZA No. 17-44-10119362</t>
  </si>
  <si>
    <t>Se da respuesta con el radicado 20222200121621</t>
  </si>
  <si>
    <t xml:space="preserve">Informacion en ingles pidiendo informacion de tejo </t>
  </si>
  <si>
    <t xml:space="preserve">Solicita informacion sobre todos los cargos de carrera provisional y contratistas </t>
  </si>
  <si>
    <t>Se da respuesta con radicado 20227300125221</t>
  </si>
  <si>
    <t>Pregunta si habra servicio el dia 12 de octubre</t>
  </si>
  <si>
    <t>Se da respuesta con radicado 20227000119931</t>
  </si>
  <si>
    <t xml:space="preserve">La peticion va dirigida a ministerio de cultura para realizar calculos de beps </t>
  </si>
  <si>
    <t>Se traslada con radicado 20227000120771 y 20227000120781</t>
  </si>
  <si>
    <t>Se quiere postular para eventos de musica popular y baile para diciembre</t>
  </si>
  <si>
    <t>Solicitud de expediente del Club Social y Deportivo Pocared</t>
  </si>
  <si>
    <t>Se da respuesta con radicado 20222300124441</t>
  </si>
  <si>
    <t xml:space="preserve">solicitud de continuidad como jurado </t>
  </si>
  <si>
    <t>Se da respuesta con radicado 20222200419023</t>
  </si>
  <si>
    <t xml:space="preserve">Solicitud de convenio o alianza con scrd redefinir la educación superior virtual, </t>
  </si>
  <si>
    <t>Se da respuesta con radicado 20222100126581</t>
  </si>
  <si>
    <t>Información sobre respuesta emitidas por biblored</t>
  </si>
  <si>
    <t>El usuario quiere saber si es beneficiario del ingreso solidario</t>
  </si>
  <si>
    <t>El usuario quiere saber si es beneficiario de jovenes en acción</t>
  </si>
  <si>
    <t>Solicitud de respuesta a solicitud realizada al IDRD por parte del usuario</t>
  </si>
  <si>
    <t>El usuario quiere saber si es beneficiario de devolución de iva</t>
  </si>
  <si>
    <t xml:space="preserve">Solicitud de participación en celebración de halloween </t>
  </si>
  <si>
    <t>Se da respuesta con radicado 20222100120731</t>
  </si>
  <si>
    <t>Información sobre procedimiento para realizar obra teatral en IED</t>
  </si>
  <si>
    <t>Información sobre la duración del recorrido por el distrito grafiti</t>
  </si>
  <si>
    <t>Información sobre proceso para asignación de cita virtual con el grupo</t>
  </si>
  <si>
    <t>Se da respuesta con radicado 20222300122401</t>
  </si>
  <si>
    <t>Solicitut de respuesta a petición realizada por el ciudadano</t>
  </si>
  <si>
    <t>Se da respuesta con radicado 20227000124391</t>
  </si>
  <si>
    <t>Solicitud de remisión de preguntas realizadas por el ciudadano</t>
  </si>
  <si>
    <t xml:space="preserve">Solicitud de revisión por incumplimiento de pago por parte de operador </t>
  </si>
  <si>
    <t>Se da respuesta con radicado 20227100120591</t>
  </si>
  <si>
    <t>Solicitud de prestamo del auditorio de la biblioteca virgilio barco</t>
  </si>
  <si>
    <t>Se da respuesta con radicado 20228000126481</t>
  </si>
  <si>
    <t>Solicitud de copia de expediente</t>
  </si>
  <si>
    <t>Se da respuesta con radicado 20223300119941</t>
  </si>
  <si>
    <t>Solicitud de información relacionada con vacantes y procesos de selección</t>
  </si>
  <si>
    <t>Se da respuesta con radicado 20227300122921</t>
  </si>
  <si>
    <t>Portafolio de servicios para incentivar el turismo</t>
  </si>
  <si>
    <t>Invitacion a alianza para reactivacion economica mexico colombia</t>
  </si>
  <si>
    <t>Solicitud de a modificación de la ficha de valoración</t>
  </si>
  <si>
    <t>Se solicita ampliación con el radicado 20223300123411</t>
  </si>
  <si>
    <t xml:space="preserve">Solicitud de informacion sobre inmuebles en comodato </t>
  </si>
  <si>
    <t>Se da respuesta con radicado 20227100122771</t>
  </si>
  <si>
    <t xml:space="preserve">Articulaciones recreativas para niños </t>
  </si>
  <si>
    <t>Solicita informacion para saber como portularse a guardián de ciclovia</t>
  </si>
  <si>
    <t xml:space="preserve">Solicitud de revisión por parte de los entes de control </t>
  </si>
  <si>
    <t>Información sobre estado de convocatoria ganada</t>
  </si>
  <si>
    <t>Se da respuesta con radicado 20222200122961</t>
  </si>
  <si>
    <t>Información sobre requisitos requeridos para obtener premio de record guiness</t>
  </si>
  <si>
    <t>Se da respuesta con radicado 20227000122971</t>
  </si>
  <si>
    <t>Solicitud de donación de dulces para la temporada de halloween y diciembre</t>
  </si>
  <si>
    <t>Se da respuesta con radicado 20222100126201</t>
  </si>
  <si>
    <t>Solicitud de patrocinio deportivo para campeonaro de baloncesto</t>
  </si>
  <si>
    <t>Solicitud de alianza para adelantar proyecto de línea calma</t>
  </si>
  <si>
    <t>Se da respuesta con el radicado 20229000123881</t>
  </si>
  <si>
    <t>Solicitud de prorroga para presentación de anteproyecto</t>
  </si>
  <si>
    <t>Información sobre muros disponibles para la realización de grafitis</t>
  </si>
  <si>
    <t>Se da respuesta con radicado 20223100124001</t>
  </si>
  <si>
    <t>Se da respuesta con radicado 20229100122551</t>
  </si>
  <si>
    <t xml:space="preserve">Solicitud de remisión de solicitudes realizadas por el ciudadano </t>
  </si>
  <si>
    <t>Reclamo por demoras en trámite adelantado en el Min Cultura</t>
  </si>
  <si>
    <t>Se traslada con los radicados 20227000122891 y 20227000122861</t>
  </si>
  <si>
    <t>Solicitud de cita para tratar temas relacionados con BIC</t>
  </si>
  <si>
    <t>Se da respuesta con radicado 20223300127091</t>
  </si>
  <si>
    <t>Solicitud de intervención de árbol en zona pública</t>
  </si>
  <si>
    <t>Se reitera solicitud de contestación a derecho de petición</t>
  </si>
  <si>
    <t>Se da respuesta con radicado 20227000123681</t>
  </si>
  <si>
    <t>El usuario solicita la remisión de las preguntas realizadas a la SCRD</t>
  </si>
  <si>
    <t>Se da respuesta con radicado 20227000123671</t>
  </si>
  <si>
    <t>Información relacionada con la inscripción en el banco de jurados</t>
  </si>
  <si>
    <t>Se da respuesta con radicado 20222200122881</t>
  </si>
  <si>
    <t>Solicitud de claridad y mayor información con los eventos publicados por la página web</t>
  </si>
  <si>
    <t>Se da respuesta con radicado 20221200126401</t>
  </si>
  <si>
    <t>Solicitud de remisión de expediente de BIC</t>
  </si>
  <si>
    <t>Se da respuesta con radicado 20223300124581</t>
  </si>
  <si>
    <t>Información sobre normas que regula la proyección del patrimonio cultural</t>
  </si>
  <si>
    <t>Se da respuesta con radicado 20223300122731</t>
  </si>
  <si>
    <t xml:space="preserve">Solicitud de eliminación de monumento de la mariposa </t>
  </si>
  <si>
    <t>Solicitud de información relacionada con recorridos sobre el cementerio central</t>
  </si>
  <si>
    <t>Solicitud de reunión para tratar temas relacionados con participación ciudadana</t>
  </si>
  <si>
    <t>Solicitud de información sobre estado de proceso de levantamiento de suspención</t>
  </si>
  <si>
    <t>Se da respuesta con radicado 20223300123961</t>
  </si>
  <si>
    <t>Solicitud de colaboración para armar invernadero</t>
  </si>
  <si>
    <t>Solicitud de información sobre programas desarrollados por biblored</t>
  </si>
  <si>
    <t>Se da respuesta con radicado 20228000126711</t>
  </si>
  <si>
    <t>El ciudadano adjunta hoja de vida con el fin de vincularse como guardian de ciclovia</t>
  </si>
  <si>
    <t>Solicitud de acompañamiento para revisión de proyecto en localidad Antonio Nariño</t>
  </si>
  <si>
    <t>Se da respuesta con radicado 20222100125361</t>
  </si>
  <si>
    <t>Información sobre cursos de formación SENA para 2023</t>
  </si>
  <si>
    <t>Se realiza traslada a IDARTES con radicados 20227000123691 y 20227000123711</t>
  </si>
  <si>
    <t>Solicitud de investigación de oficio por irregularidades en inscripción de dignatarios</t>
  </si>
  <si>
    <t>Se traslada con los oficios 20222300124461 y 20222300124451</t>
  </si>
  <si>
    <t>Solicitud de contratación de banda de rock</t>
  </si>
  <si>
    <t>Se solicita aclaración de la petición con radicado 20227000124311</t>
  </si>
  <si>
    <t>Solicitud de explicación de discrepancias en procesos de encargo</t>
  </si>
  <si>
    <t>Se da respuesta con radicado 20227300126941</t>
  </si>
  <si>
    <t>Información sobre los resultados de la convocatoria navidad es cultura local</t>
  </si>
  <si>
    <t>Se da respuesta con radicado 20222200123971</t>
  </si>
  <si>
    <t>Inconformidad del usuario con atención recibida por parte de personas jurídicas</t>
  </si>
  <si>
    <t>Se da respuesta con radicado 20222300124741</t>
  </si>
  <si>
    <t>Solicitud de información sobre inscripción en cursos técnicos</t>
  </si>
  <si>
    <t>Se solicita ampliación con el radicado 20227000126731</t>
  </si>
  <si>
    <t>Información sobre regulaciones aplicables a las ESAL</t>
  </si>
  <si>
    <t>Se da respuesta con radicado 20222300125291</t>
  </si>
  <si>
    <t>Información sobre el pago de BEPS</t>
  </si>
  <si>
    <t>Se traslada a la SEC. DE INTEGRACIÓN SOCIAL Y SEC. GOBIERNO</t>
  </si>
  <si>
    <t>Información sobre diferencias entre programas del portafolio distrital de estímulos</t>
  </si>
  <si>
    <t>Se da respuesta con radicado 20222200125671</t>
  </si>
  <si>
    <t>Información sobre fechas de cierre establecidas para reporte de novedades</t>
  </si>
  <si>
    <t>Se da respuesta con radicado 20227300125341</t>
  </si>
  <si>
    <t xml:space="preserve">Solicitud de aclaración por rechazo en convocatoria </t>
  </si>
  <si>
    <t>Se traslada a través del SDQS por instrucción del grupo el día 31 de octubre de 2022</t>
  </si>
  <si>
    <t>Información sobre permiso para apertura de bar en un BIC</t>
  </si>
  <si>
    <t>Se da respuesta con el radicado 20223300124611</t>
  </si>
  <si>
    <t>Solicitud de remisión de peticiones realizadas por el usuario</t>
  </si>
  <si>
    <t>Se da respuesta con radicado 20227000127271</t>
  </si>
  <si>
    <t>Información sobre políticas públicas de salud mental adelantadas por la SCRD</t>
  </si>
  <si>
    <t>Se da respuesta con radicado 20229000126341</t>
  </si>
  <si>
    <t>Solicitud de información sobre eventos culturales publicados en la SCRD</t>
  </si>
  <si>
    <t>Se da respuesta con radicado 20222400124881</t>
  </si>
  <si>
    <t>Solicitud de revisión de condiciones de contratista en presupuestos participativos</t>
  </si>
  <si>
    <t>Se da respuesta con radicado 20221500000261</t>
  </si>
  <si>
    <t>Solicitud de particiáción en mesas de trabajo de la localidad Ciudad Bolívar</t>
  </si>
  <si>
    <t>El usuario desarrolla observaciones aplicables para la sec de la mujer</t>
  </si>
  <si>
    <t>Información sobre reglamento general de las bibliotecas menores</t>
  </si>
  <si>
    <t>Se traslada con los oficios 20227000125901 y 20227000125921</t>
  </si>
  <si>
    <t>Información sobre avisos de notificación allegados al correo del usuario</t>
  </si>
  <si>
    <t>Información sobre término de respuesta a peticiones ciudadanas</t>
  </si>
  <si>
    <t>Solicitud de remisión de reglamento de biblored</t>
  </si>
  <si>
    <t>Se traslada con los radicados 20227000125851 y 20227000125871</t>
  </si>
  <si>
    <t>Información sobre procesos de solicitud de personería jurídica</t>
  </si>
  <si>
    <t>Información sobre subred sur occidente</t>
  </si>
  <si>
    <t>Solicitud de exlución parcial de declaratoria de BIC</t>
  </si>
  <si>
    <t xml:space="preserve">Solicitud de revisión de conflicto de intereses </t>
  </si>
  <si>
    <t>Solicitud de cumplimiento de informe del IDIGER</t>
  </si>
  <si>
    <t>Informar manual de funciones y requisitos del perfil de cada uno de los cargos vacantes</t>
  </si>
  <si>
    <t>Se da respuesta con radicado 20227300126571</t>
  </si>
  <si>
    <t xml:space="preserve">Temas politica - plan decenal - proyectos de fomento - caracterización </t>
  </si>
  <si>
    <t>Solicitud de Amparo Provisional – Casa CRA 6 # 56 - 27</t>
  </si>
  <si>
    <t>Solicitud de declaratoria BIC – Casa CRA 6 # 56 - 27</t>
  </si>
  <si>
    <t>solicitud de indicación de proceso 202233011000100136E</t>
  </si>
  <si>
    <t>solicitar su amable colaboración para hacer extensiva la invitación a participar a toda la comunidad deportiva</t>
  </si>
  <si>
    <t>SIG-Respecto a disturbio y horario de atención en las bibliotecas menores</t>
  </si>
  <si>
    <t>SIG- Respecto a uso de equipos de computo en las bibliotecas</t>
  </si>
  <si>
    <t>FE-Por buen servicio por parte de la SCRD</t>
  </si>
  <si>
    <t>sig-respecto a trabajo para personas en condición de discapacidad</t>
  </si>
  <si>
    <t>SIG-Respecto a descarga de documentos diagnostico de la Sub Red Norte</t>
  </si>
  <si>
    <t>SIG-Respecto a certificación laboral</t>
  </si>
  <si>
    <t>Se da respuesta con radicado 20227300125231</t>
  </si>
  <si>
    <t>DPIP-Solicitud de visita para discutir temas relacionados con trabajo de grado</t>
  </si>
  <si>
    <t>SIG-Respecto a procedimiento para inscrbir un muro en distrito graffiti</t>
  </si>
  <si>
    <t>Se da respuesta con radicado 20223100126811</t>
  </si>
  <si>
    <t>SIG-Respecto a beneficio economico para adultos mayores</t>
  </si>
  <si>
    <t>SIG-Preguntas hechas en el correo de biblored y preguntas frecuentes</t>
  </si>
  <si>
    <t>DPIG-Solicitud de cira para tratar temas relacionados con inclusión</t>
  </si>
  <si>
    <t>SIP-Respecto a cargos vacantes con denominación "asesor"</t>
  </si>
  <si>
    <t>DPIG-Respecto a la accesibiidad de personas mayores a las diversas convocatorias</t>
  </si>
  <si>
    <t>Adicionalmente se traslada a IDRD - IDARTES - IDPAC</t>
  </si>
  <si>
    <t>Manifestación inconcreta y poco clara</t>
  </si>
  <si>
    <t>DPIG-Respecto a mesa de trabajo en la Localidad de Ciudad Bolivar</t>
  </si>
  <si>
    <t>traslado por competencia SUBRED NORTE</t>
  </si>
  <si>
    <t>Solicitud de declaratoria BIC – Casas Liga contra el cáncer</t>
  </si>
  <si>
    <t>Solicitud de correción en certificado contractual expedido por la SCRD</t>
  </si>
  <si>
    <t>cobija la resolución n No. 696 del 15 de septiembre del 2022 amparo
provisional de nuestras viviendas</t>
  </si>
  <si>
    <t>solicitud  vinculacion laboral</t>
  </si>
  <si>
    <t>Se solicita ampliación con el oficio 20227000125891 a través del SDQS</t>
  </si>
  <si>
    <t>solicitud para poder pintar un grafitti</t>
  </si>
  <si>
    <t>Se da respuesta con radicado 20223100127601</t>
  </si>
  <si>
    <t>Reporte de construcción ilegal en un predio NIZA ANTIGUA</t>
  </si>
  <si>
    <t xml:space="preserve">Me gustaría la oportunidad de mostrar un poco de mi trabajo y si es posible alguna oportunidad de generar una alianza con ustedes,
</t>
  </si>
  <si>
    <t>Solicitud de certificación de bono pensional para reconocimiento de pensión de vejez</t>
  </si>
  <si>
    <t>sig-respecto a distrito graffiti y reunión desarrollada</t>
  </si>
  <si>
    <t>solicito copia del oficio donde le comunican al inspector 3C distrital de policíaDiego Fernando Molina</t>
  </si>
  <si>
    <t>no hallamos justificación alguna a su insistencia en requerir documentos que ya hemos allegado, corregido</t>
  </si>
  <si>
    <t xml:space="preserve"> SABER SI EL DIA 28 DE OCTUBRE HUBO SERVICIO NORMAL EN LAS BIBLIOTECAS MENORES YA QUE HUBO PROTESTAS ESE DIA. </t>
  </si>
  <si>
    <t>Solicitud de información sobre daño al patrimonio público por instalación de antenas</t>
  </si>
  <si>
    <t>solicitud de pago de servicios públicos por mora</t>
  </si>
  <si>
    <t>Información sobre convocatoria ganadora adelantada por la OFB</t>
  </si>
  <si>
    <t>Solicitud de instalación de galerías para exposición de artistas</t>
  </si>
  <si>
    <t>Solicitud de ingreso y recorrido por el palacio lievano</t>
  </si>
  <si>
    <t>Información sobre proceso BEPS</t>
  </si>
  <si>
    <t>Solicitud de licencia de construcción sobre BIC</t>
  </si>
  <si>
    <t>Inconformidad con actuaciones realizadas por el grupo de personas jurídicas</t>
  </si>
  <si>
    <t>Solicitud de copia de registro llenado en biblioteca tintal</t>
  </si>
  <si>
    <t>Gestionado a través de los consecutivos: 20227000128091 y 20227000128101.</t>
  </si>
  <si>
    <t>Información sobre programas de cultura ciudadana en los que pueda participar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</si>
</sst>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/yyyy"/>
    <numFmt numFmtId="165" formatCode="dd/mm/yyyy"/>
    <numFmt numFmtId="166" formatCode="##"/>
  </numFmts>
  <fonts count="10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&quot;Times New Roman&quot;"/>
    </font>
    <font>
      <b/>
      <sz val="11"/>
      <color theme="1"/>
      <name val="Calibri"/>
    </font>
    <font>
      <sz val="11"/>
      <name val="Calibri"/>
    </font>
    <font>
      <b/>
      <sz val="8"/>
      <color theme="1"/>
      <name val="Arial"/>
    </font>
    <font>
      <sz val="11"/>
      <color theme="1"/>
      <name val="Calibri"/>
      <scheme val="minor"/>
    </font>
    <font>
      <b/>
      <sz val="16"/>
      <color theme="1"/>
      <name val="Arial"/>
    </font>
    <font>
      <b/>
      <sz val="14"/>
      <color theme="1"/>
      <name val="Arial"/>
    </font>
    <font>
      <sz val="11"/>
      <color theme="1"/>
      <name val="Inconsolata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3" fillId="6" borderId="2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5" fillId="8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7" fillId="0" borderId="11" xfId="0" applyFont="1" applyBorder="1" applyAlignment="1">
      <alignment horizontal="center" vertical="center"/>
    </xf>
    <xf numFmtId="0" fontId="1" fillId="7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6" fillId="0" borderId="0" xfId="0" applyFont="1" applyFill="1"/>
    <xf numFmtId="165" fontId="1" fillId="0" borderId="1" xfId="0" applyNumberFormat="1" applyFont="1" applyFill="1" applyBorder="1" applyAlignment="1">
      <alignment vertical="center"/>
    </xf>
    <xf numFmtId="0" fontId="6" fillId="0" borderId="1" xfId="0" applyFont="1" applyFill="1" applyBorder="1"/>
    <xf numFmtId="1" fontId="6" fillId="0" borderId="1" xfId="0" applyNumberFormat="1" applyFont="1" applyFill="1" applyBorder="1"/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7">
  <tableColumns count="4">
    <tableColumn id="1" xr3:uid="{00000000-0010-0000-00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000-000002000000}" name="Área"/>
    <tableColumn id="3" xr3:uid="{00000000-0010-0000-0000-000003000000}" name="Siglas"/>
    <tableColumn id="4" xr3:uid="{00000000-0010-0000-0000-000004000000}" name="Jefes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0:B46">
  <tableColumns count="2">
    <tableColumn id="1" xr3:uid="{00000000-0010-0000-0100-000001000000}" name="Columna1"/>
    <tableColumn id="2" xr3:uid="{00000000-0010-0000-0100-000002000000}" name="Columna2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8:A50">
  <tableColumns count="1">
    <tableColumn id="1" xr3:uid="{00000000-0010-0000-0200-000001000000}" name="Columna1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4140625" defaultRowHeight="15" customHeight="1"/>
  <cols>
    <col min="1" max="1" width="12" customWidth="1"/>
    <col min="2" max="2" width="82.109375" customWidth="1"/>
    <col min="3" max="3" width="11.44140625" customWidth="1"/>
    <col min="4" max="4" width="30.5546875" customWidth="1"/>
    <col min="5" max="5" width="30.44140625" customWidth="1"/>
    <col min="6" max="6" width="12" customWidth="1"/>
    <col min="7" max="7" width="15.33203125" customWidth="1"/>
    <col min="8" max="8" width="36.33203125" customWidth="1"/>
    <col min="9" max="9" width="10.6640625" customWidth="1"/>
    <col min="10" max="10" width="28.109375" customWidth="1"/>
    <col min="11" max="11" width="46" customWidth="1"/>
    <col min="12" max="26" width="10.6640625" customWidth="1"/>
  </cols>
  <sheetData>
    <row r="1" spans="1:26" ht="14.4">
      <c r="A1" s="1" t="s">
        <v>0</v>
      </c>
      <c r="B1" s="2" t="s">
        <v>1</v>
      </c>
      <c r="C1" s="2" t="s">
        <v>2</v>
      </c>
      <c r="D1" s="2" t="s">
        <v>3</v>
      </c>
      <c r="E1" s="3"/>
      <c r="F1" s="31" t="s">
        <v>4</v>
      </c>
      <c r="G1" s="3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>
      <c r="A2" s="4">
        <v>100</v>
      </c>
      <c r="B2" s="5" t="s">
        <v>5</v>
      </c>
      <c r="C2" s="5"/>
      <c r="D2" s="5" t="s">
        <v>6</v>
      </c>
      <c r="E2" s="3"/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>
      <c r="A3" s="4">
        <v>110</v>
      </c>
      <c r="B3" s="5" t="s">
        <v>13</v>
      </c>
      <c r="C3" s="5" t="s">
        <v>14</v>
      </c>
      <c r="D3" s="5" t="s">
        <v>15</v>
      </c>
      <c r="E3" s="3"/>
      <c r="F3" s="7" t="s">
        <v>16</v>
      </c>
      <c r="G3" s="4">
        <v>40</v>
      </c>
      <c r="H3" s="7" t="s">
        <v>17</v>
      </c>
      <c r="I3" s="4">
        <v>40</v>
      </c>
      <c r="J3" s="7" t="s">
        <v>18</v>
      </c>
      <c r="K3" s="8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>
      <c r="A4" s="4">
        <v>120</v>
      </c>
      <c r="B4" s="5" t="s">
        <v>19</v>
      </c>
      <c r="C4" s="5" t="s">
        <v>20</v>
      </c>
      <c r="D4" s="5" t="s">
        <v>21</v>
      </c>
      <c r="E4" s="3"/>
      <c r="F4" s="7" t="s">
        <v>22</v>
      </c>
      <c r="G4" s="4">
        <v>10</v>
      </c>
      <c r="H4" s="7" t="s">
        <v>23</v>
      </c>
      <c r="I4" s="4">
        <v>10</v>
      </c>
      <c r="J4" s="7" t="s">
        <v>24</v>
      </c>
      <c r="K4" s="8">
        <v>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>
      <c r="A5" s="5">
        <v>140</v>
      </c>
      <c r="B5" s="5" t="s">
        <v>25</v>
      </c>
      <c r="C5" s="5" t="s">
        <v>26</v>
      </c>
      <c r="D5" s="5" t="s">
        <v>27</v>
      </c>
      <c r="E5" s="3"/>
      <c r="F5" s="7" t="s">
        <v>28</v>
      </c>
      <c r="G5" s="7"/>
      <c r="H5" s="7" t="s">
        <v>29</v>
      </c>
      <c r="I5" s="7"/>
      <c r="J5" s="7" t="s">
        <v>30</v>
      </c>
      <c r="K5" s="7" t="s">
        <v>31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>
      <c r="A6" s="5">
        <v>150</v>
      </c>
      <c r="B6" s="5" t="s">
        <v>32</v>
      </c>
      <c r="C6" s="5" t="s">
        <v>33</v>
      </c>
      <c r="D6" s="5" t="s">
        <v>34</v>
      </c>
      <c r="E6" s="3"/>
      <c r="F6" s="7" t="s">
        <v>35</v>
      </c>
      <c r="G6" s="4">
        <v>30</v>
      </c>
      <c r="H6" s="7" t="s">
        <v>36</v>
      </c>
      <c r="I6" s="4">
        <v>15</v>
      </c>
      <c r="J6" s="7" t="s">
        <v>37</v>
      </c>
      <c r="K6" s="7" t="s">
        <v>38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>
      <c r="A7" s="5">
        <v>160</v>
      </c>
      <c r="B7" s="5" t="s">
        <v>39</v>
      </c>
      <c r="C7" s="5" t="s">
        <v>40</v>
      </c>
      <c r="D7" s="5" t="s">
        <v>41</v>
      </c>
      <c r="E7" s="3"/>
      <c r="F7" s="7" t="s">
        <v>42</v>
      </c>
      <c r="G7" s="4">
        <v>30</v>
      </c>
      <c r="H7" s="7" t="s">
        <v>43</v>
      </c>
      <c r="I7" s="4">
        <v>15</v>
      </c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>
      <c r="A8" s="5">
        <v>161</v>
      </c>
      <c r="B8" s="5" t="s">
        <v>44</v>
      </c>
      <c r="C8" s="5" t="s">
        <v>45</v>
      </c>
      <c r="D8" s="5" t="s">
        <v>46</v>
      </c>
      <c r="E8" s="3"/>
      <c r="F8" s="7" t="s">
        <v>47</v>
      </c>
      <c r="G8" s="4">
        <v>20</v>
      </c>
      <c r="H8" s="7" t="s">
        <v>48</v>
      </c>
      <c r="I8" s="4">
        <v>10</v>
      </c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>
      <c r="A9" s="4">
        <v>170</v>
      </c>
      <c r="B9" s="5" t="s">
        <v>49</v>
      </c>
      <c r="C9" s="5" t="s">
        <v>50</v>
      </c>
      <c r="D9" s="5" t="s">
        <v>51</v>
      </c>
      <c r="E9" s="3"/>
      <c r="F9" s="7" t="s">
        <v>52</v>
      </c>
      <c r="G9" s="4">
        <v>20</v>
      </c>
      <c r="H9" s="7" t="s">
        <v>53</v>
      </c>
      <c r="I9" s="4">
        <v>10</v>
      </c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>
      <c r="A10" s="4">
        <v>200</v>
      </c>
      <c r="B10" s="5" t="s">
        <v>54</v>
      </c>
      <c r="C10" s="5" t="s">
        <v>55</v>
      </c>
      <c r="D10" s="5" t="s">
        <v>56</v>
      </c>
      <c r="E10" s="3"/>
      <c r="F10" s="7" t="s">
        <v>57</v>
      </c>
      <c r="G10" s="4">
        <v>35</v>
      </c>
      <c r="H10" s="7" t="s">
        <v>58</v>
      </c>
      <c r="I10" s="4">
        <v>30</v>
      </c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4">
        <v>210</v>
      </c>
      <c r="B11" s="5" t="s">
        <v>59</v>
      </c>
      <c r="C11" s="5" t="s">
        <v>60</v>
      </c>
      <c r="D11" s="5" t="s">
        <v>61</v>
      </c>
      <c r="E11" s="3"/>
      <c r="F11" s="7" t="s">
        <v>62</v>
      </c>
      <c r="G11" s="4">
        <v>0</v>
      </c>
      <c r="H11" s="7" t="s">
        <v>63</v>
      </c>
      <c r="I11" s="4">
        <v>0</v>
      </c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>
      <c r="A12" s="4">
        <v>220</v>
      </c>
      <c r="B12" s="5" t="s">
        <v>64</v>
      </c>
      <c r="C12" s="5" t="s">
        <v>65</v>
      </c>
      <c r="D12" s="5" t="s">
        <v>66</v>
      </c>
      <c r="E12" s="3"/>
      <c r="F12" s="7" t="s">
        <v>67</v>
      </c>
      <c r="G12" s="4">
        <v>30</v>
      </c>
      <c r="H12" s="7" t="s">
        <v>68</v>
      </c>
      <c r="I12" s="4">
        <v>15</v>
      </c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>
      <c r="A13" s="4">
        <v>230</v>
      </c>
      <c r="B13" s="5" t="s">
        <v>69</v>
      </c>
      <c r="C13" s="5" t="s">
        <v>70</v>
      </c>
      <c r="D13" s="5" t="s">
        <v>71</v>
      </c>
      <c r="E13" s="3"/>
      <c r="F13" s="7" t="s">
        <v>72</v>
      </c>
      <c r="G13" s="4">
        <v>30</v>
      </c>
      <c r="H13" s="7" t="s">
        <v>73</v>
      </c>
      <c r="I13" s="4">
        <v>15</v>
      </c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>
      <c r="A14" s="4">
        <v>240</v>
      </c>
      <c r="B14" s="5" t="s">
        <v>74</v>
      </c>
      <c r="C14" s="5" t="s">
        <v>75</v>
      </c>
      <c r="D14" s="5" t="s">
        <v>76</v>
      </c>
      <c r="E14" s="3"/>
      <c r="F14" s="7" t="s">
        <v>77</v>
      </c>
      <c r="G14" s="4">
        <v>30</v>
      </c>
      <c r="H14" s="7" t="s">
        <v>78</v>
      </c>
      <c r="I14" s="4">
        <v>15</v>
      </c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>
      <c r="A15" s="4">
        <v>300</v>
      </c>
      <c r="B15" s="5" t="s">
        <v>79</v>
      </c>
      <c r="C15" s="5" t="s">
        <v>80</v>
      </c>
      <c r="D15" s="5" t="s">
        <v>81</v>
      </c>
      <c r="E15" s="3"/>
      <c r="F15" s="7" t="s">
        <v>82</v>
      </c>
      <c r="G15" s="4">
        <v>30</v>
      </c>
      <c r="H15" s="7" t="s">
        <v>83</v>
      </c>
      <c r="I15" s="4">
        <v>15</v>
      </c>
      <c r="J15" s="7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>
      <c r="A16" s="4">
        <v>310</v>
      </c>
      <c r="B16" s="5" t="s">
        <v>84</v>
      </c>
      <c r="C16" s="5" t="s">
        <v>85</v>
      </c>
      <c r="D16" s="5" t="s">
        <v>86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>
      <c r="A17" s="4">
        <v>330</v>
      </c>
      <c r="B17" s="5" t="s">
        <v>87</v>
      </c>
      <c r="C17" s="5" t="s">
        <v>88</v>
      </c>
      <c r="D17" s="5" t="s">
        <v>89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>
      <c r="A18" s="4">
        <v>700</v>
      </c>
      <c r="B18" s="5" t="s">
        <v>90</v>
      </c>
      <c r="C18" s="5" t="s">
        <v>91</v>
      </c>
      <c r="D18" s="5" t="s">
        <v>92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>
      <c r="A19" s="4">
        <v>710</v>
      </c>
      <c r="B19" s="5" t="s">
        <v>93</v>
      </c>
      <c r="C19" s="5" t="s">
        <v>94</v>
      </c>
      <c r="D19" s="5" t="s">
        <v>95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5">
        <v>720</v>
      </c>
      <c r="B20" s="5" t="s">
        <v>96</v>
      </c>
      <c r="C20" s="5" t="s">
        <v>97</v>
      </c>
      <c r="D20" s="5" t="s">
        <v>98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>
        <v>730</v>
      </c>
      <c r="B21" s="5" t="s">
        <v>99</v>
      </c>
      <c r="C21" s="5" t="s">
        <v>100</v>
      </c>
      <c r="D21" s="5" t="s">
        <v>101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>
        <v>760</v>
      </c>
      <c r="B22" s="5" t="s">
        <v>102</v>
      </c>
      <c r="C22" s="5" t="s">
        <v>103</v>
      </c>
      <c r="D22" s="5" t="s">
        <v>104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>
        <v>800</v>
      </c>
      <c r="B23" s="5" t="s">
        <v>105</v>
      </c>
      <c r="C23" s="5" t="s">
        <v>106</v>
      </c>
      <c r="D23" s="5" t="s">
        <v>107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>
        <v>900</v>
      </c>
      <c r="B24" s="5" t="s">
        <v>108</v>
      </c>
      <c r="C24" s="5"/>
      <c r="D24" s="5" t="s">
        <v>109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>
        <v>910</v>
      </c>
      <c r="B25" s="5" t="s">
        <v>110</v>
      </c>
      <c r="C25" s="5" t="s">
        <v>111</v>
      </c>
      <c r="D25" s="5" t="s">
        <v>112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>
        <v>1000</v>
      </c>
      <c r="B26" s="10"/>
      <c r="C26" s="7" t="s">
        <v>113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1" t="s">
        <v>4</v>
      </c>
      <c r="B29" s="3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 t="s">
        <v>114</v>
      </c>
      <c r="B30" s="3" t="s">
        <v>115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 t="s">
        <v>16</v>
      </c>
      <c r="B31" s="3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 t="s">
        <v>57</v>
      </c>
      <c r="B32" s="3">
        <v>35</v>
      </c>
      <c r="C32" s="3"/>
      <c r="D32" s="3" t="s">
        <v>58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 t="s">
        <v>35</v>
      </c>
      <c r="B33" s="3">
        <v>30</v>
      </c>
      <c r="C33" s="3"/>
      <c r="D33" s="3" t="s">
        <v>116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 t="s">
        <v>42</v>
      </c>
      <c r="B34" s="3">
        <v>30</v>
      </c>
      <c r="C34" s="3"/>
      <c r="D34" s="3" t="s">
        <v>117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 t="s">
        <v>82</v>
      </c>
      <c r="B35" s="3">
        <v>30</v>
      </c>
      <c r="C35" s="3"/>
      <c r="D35" s="3" t="s">
        <v>118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 t="s">
        <v>62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 t="s">
        <v>119</v>
      </c>
      <c r="B37" s="3">
        <v>20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 t="s">
        <v>120</v>
      </c>
      <c r="B38" s="3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 t="s">
        <v>77</v>
      </c>
      <c r="B39" s="3">
        <v>30</v>
      </c>
      <c r="C39" s="3"/>
      <c r="D39" s="3" t="s">
        <v>78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 t="s">
        <v>72</v>
      </c>
      <c r="B40" s="3">
        <v>30</v>
      </c>
      <c r="C40" s="3"/>
      <c r="D40" s="3" t="s">
        <v>73</v>
      </c>
      <c r="E40" s="3"/>
      <c r="F40" s="3"/>
      <c r="G40" s="3"/>
      <c r="H40" s="3" t="s">
        <v>121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 t="s">
        <v>67</v>
      </c>
      <c r="B41" s="3">
        <v>30</v>
      </c>
      <c r="C41" s="3"/>
      <c r="D41" s="3" t="s">
        <v>68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 t="s">
        <v>122</v>
      </c>
      <c r="B42" s="3">
        <v>20</v>
      </c>
      <c r="C42" s="3"/>
      <c r="D42" s="3" t="s">
        <v>123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 t="s">
        <v>28</v>
      </c>
      <c r="B43" s="11">
        <v>10</v>
      </c>
      <c r="C43" s="3"/>
      <c r="D43" s="3" t="s">
        <v>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 t="s">
        <v>124</v>
      </c>
      <c r="B44" s="3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 t="s">
        <v>125</v>
      </c>
      <c r="B45" s="3">
        <v>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 t="s">
        <v>62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 t="s">
        <v>114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 t="s">
        <v>126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 t="s">
        <v>127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 t="s">
        <v>126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 t="s">
        <v>128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 t="s">
        <v>129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 t="s">
        <v>130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 t="s">
        <v>131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 t="s">
        <v>132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12" t="s">
        <v>133</v>
      </c>
      <c r="C57" s="3"/>
      <c r="D57" s="3"/>
      <c r="E57" s="12" t="s">
        <v>133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13" t="s">
        <v>134</v>
      </c>
      <c r="C58" s="3"/>
      <c r="D58" s="3"/>
      <c r="E58" s="13" t="s">
        <v>135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14" t="s">
        <v>136</v>
      </c>
      <c r="C59" s="3"/>
      <c r="D59" s="3" t="s">
        <v>137</v>
      </c>
      <c r="E59" s="14" t="s">
        <v>138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15" t="s">
        <v>139</v>
      </c>
      <c r="C60" s="3"/>
      <c r="D60" s="3"/>
      <c r="E60" s="15" t="s">
        <v>140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15" t="s">
        <v>141</v>
      </c>
      <c r="C61" s="3"/>
      <c r="D61" s="3"/>
      <c r="E61" s="13" t="s">
        <v>142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15" t="s">
        <v>143</v>
      </c>
      <c r="C62" s="3"/>
      <c r="D62" s="3"/>
      <c r="E62" s="15" t="s">
        <v>143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15" t="s">
        <v>144</v>
      </c>
      <c r="C63" s="3"/>
      <c r="D63" s="3"/>
      <c r="E63" s="15" t="s">
        <v>144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15" t="s">
        <v>145</v>
      </c>
      <c r="C64" s="3"/>
      <c r="D64" s="3"/>
      <c r="E64" s="15" t="s">
        <v>146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15" t="s">
        <v>147</v>
      </c>
      <c r="C65" s="3"/>
      <c r="D65" s="3"/>
      <c r="E65" s="15" t="s">
        <v>148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15" t="s">
        <v>149</v>
      </c>
      <c r="C66" s="3"/>
      <c r="D66" s="3"/>
      <c r="E66" s="15" t="s">
        <v>150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15" t="s">
        <v>151</v>
      </c>
      <c r="C67" s="3"/>
      <c r="D67" s="3"/>
      <c r="E67" s="14" t="s">
        <v>152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15" t="s">
        <v>150</v>
      </c>
      <c r="C68" s="3"/>
      <c r="D68" s="3"/>
      <c r="E68" s="13" t="s">
        <v>153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14" t="s">
        <v>152</v>
      </c>
      <c r="C69" s="3"/>
      <c r="D69" s="3"/>
      <c r="E69" s="13" t="s">
        <v>154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13" t="s">
        <v>153</v>
      </c>
      <c r="C70" s="3"/>
      <c r="D70" s="3"/>
      <c r="E70" s="13" t="s">
        <v>155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13" t="s">
        <v>142</v>
      </c>
      <c r="C71" s="3"/>
      <c r="D71" s="3"/>
      <c r="E71" s="16" t="s">
        <v>156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13" t="s">
        <v>157</v>
      </c>
      <c r="C72" s="3"/>
      <c r="D72" s="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13" t="s">
        <v>158</v>
      </c>
      <c r="C73" s="3"/>
      <c r="D73" s="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13" t="s">
        <v>154</v>
      </c>
      <c r="C74" s="3"/>
      <c r="D74" s="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13" t="s">
        <v>159</v>
      </c>
      <c r="C75" s="3"/>
      <c r="D75" s="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13" t="s">
        <v>155</v>
      </c>
      <c r="C76" s="3"/>
      <c r="D76" s="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16" t="s">
        <v>156</v>
      </c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17" t="s">
        <v>160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18" t="s">
        <v>161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19" t="s">
        <v>162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19" t="s">
        <v>163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0" t="s">
        <v>164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2">
    <mergeCell ref="F1:G1"/>
    <mergeCell ref="A29:B29"/>
  </mergeCells>
  <pageMargins left="0.7" right="0.7" top="0.75" bottom="0.75" header="0" footer="0"/>
  <pageSetup orientation="portrait"/>
  <legacy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4140625" defaultRowHeight="15" customHeight="1"/>
  <cols>
    <col min="1" max="6" width="11.44140625" customWidth="1"/>
    <col min="7" max="26" width="10.6640625" customWidth="1"/>
  </cols>
  <sheetData>
    <row r="1" spans="1:26" ht="14.4">
      <c r="A1" s="21" t="s">
        <v>165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>
      <c r="A2" s="22">
        <v>43466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>
      <c r="A3" s="22">
        <v>43472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>
      <c r="A4" s="22">
        <v>43549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>
      <c r="A5" s="22">
        <v>43573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>
      <c r="A6" s="22">
        <v>43574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>
      <c r="A7" s="22">
        <v>43586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>
      <c r="A8" s="22">
        <v>43619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>
      <c r="A9" s="22">
        <v>43640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>
      <c r="A10" s="22">
        <v>43647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>
      <c r="A11" s="22">
        <v>43666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>
      <c r="A12" s="22">
        <v>43684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>
      <c r="A13" s="22">
        <v>43696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>
      <c r="A14" s="22">
        <v>43752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>
      <c r="A15" s="22">
        <v>43773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>
      <c r="A16" s="22">
        <v>43780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>
      <c r="A17" s="22">
        <v>43807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>
      <c r="A18" s="22">
        <v>43824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>
      <c r="A19" s="22">
        <v>43831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>
      <c r="A20" s="22">
        <v>43836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2">
        <v>43913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2">
        <v>43927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2">
        <v>43928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2">
        <v>43929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2">
        <v>43930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2">
        <v>43931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2">
        <v>43952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2">
        <v>43976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2">
        <v>43997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2">
        <v>44004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2">
        <v>44011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2">
        <v>44032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2">
        <v>44050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2">
        <v>44060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2">
        <v>44116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2">
        <v>44137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2">
        <v>44151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2">
        <v>44173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2">
        <v>44190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2">
        <v>44197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2">
        <v>44207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2">
        <v>44277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2">
        <v>44287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2">
        <v>44288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2">
        <v>44317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2">
        <v>44333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2">
        <v>44354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2">
        <v>44361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2">
        <v>44382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2">
        <v>44397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2">
        <v>44415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2">
        <v>44424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2">
        <v>44487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2">
        <v>44501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2">
        <v>44515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2">
        <v>44538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2">
        <v>44555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2">
        <v>44562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2">
        <v>44571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2">
        <v>44641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2">
        <v>44665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2">
        <v>44666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2">
        <v>44682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2">
        <v>44711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22">
        <v>44732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22">
        <v>44739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2">
        <v>44746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22">
        <v>44762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2">
        <v>44780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2">
        <v>44788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2">
        <v>44851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2">
        <v>44872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2">
        <v>44879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2">
        <v>44903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22">
        <v>44920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2">
        <v>44927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2">
        <v>44935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22">
        <v>45005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2">
        <v>45022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22">
        <v>45023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22">
        <v>45047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22">
        <v>45068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22">
        <v>45089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22">
        <v>45096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2">
        <v>45110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22">
        <v>45127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>
        <v>45145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>
        <v>45159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>
        <v>45215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>
        <v>45236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2">
        <v>45243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2">
        <v>45268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2">
        <v>45285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2">
        <v>45292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22">
        <v>45299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2">
        <v>45376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22">
        <v>45379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2">
        <v>45380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2">
        <v>45413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2">
        <v>45425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22">
        <v>45446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2">
        <v>45453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22">
        <v>45474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2">
        <v>45493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2">
        <v>45511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2">
        <v>45523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22">
        <v>45579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2">
        <v>45600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2">
        <v>45607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2">
        <v>45634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2">
        <v>45651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2">
        <v>45658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22">
        <v>45663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2">
        <v>45740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2">
        <v>45764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2">
        <v>45765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2">
        <v>45778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2">
        <v>45810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2">
        <v>45831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2">
        <v>45838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2">
        <v>45858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2">
        <v>45876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2">
        <v>45887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2">
        <v>45943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2">
        <v>45964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2">
        <v>45978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2">
        <v>45999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2">
        <v>46016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2">
        <v>46023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2">
        <v>46034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2">
        <v>46104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2">
        <v>46114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2">
        <v>46115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2">
        <v>46143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2">
        <v>46160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2">
        <v>46181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2">
        <v>46188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2">
        <v>46202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2">
        <v>46223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2">
        <v>46241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2">
        <v>46251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2">
        <v>46307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2">
        <v>46328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2">
        <v>46342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2">
        <v>46364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2">
        <v>46381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R199"/>
  <sheetViews>
    <sheetView tabSelected="1" workbookViewId="0">
      <pane ySplit="5" topLeftCell="A127" activePane="bottomLeft" state="frozen"/>
      <selection pane="bottomLeft" activeCell="B187" sqref="B187"/>
    </sheetView>
  </sheetViews>
  <sheetFormatPr baseColWidth="10" defaultColWidth="14.44140625" defaultRowHeight="15" customHeight="1"/>
  <cols>
    <col min="2" max="2" width="21.33203125" customWidth="1"/>
    <col min="3" max="3" width="17.6640625" customWidth="1"/>
    <col min="4" max="4" width="16.33203125" customWidth="1"/>
    <col min="5" max="5" width="23" customWidth="1"/>
    <col min="6" max="6" width="24.44140625" customWidth="1"/>
    <col min="9" max="9" width="15" customWidth="1"/>
    <col min="10" max="10" width="35.33203125" customWidth="1"/>
    <col min="11" max="11" width="71.6640625" customWidth="1"/>
    <col min="12" max="12" width="48.33203125" customWidth="1"/>
    <col min="13" max="13" width="14.44140625" hidden="1"/>
    <col min="14" max="14" width="40.44140625" customWidth="1"/>
    <col min="16" max="16" width="22.109375" customWidth="1"/>
    <col min="17" max="17" width="92.5546875" customWidth="1"/>
  </cols>
  <sheetData>
    <row r="1" spans="1:18" ht="33" customHeight="1">
      <c r="A1" s="37"/>
      <c r="B1" s="32"/>
      <c r="C1" s="41">
        <v>3390512022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5" t="s">
        <v>175</v>
      </c>
      <c r="R1" s="26"/>
    </row>
    <row r="2" spans="1:18" ht="28.5" customHeight="1">
      <c r="A2" s="32"/>
      <c r="B2" s="32"/>
      <c r="C2" s="33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7" t="s">
        <v>176</v>
      </c>
      <c r="R2" s="26"/>
    </row>
    <row r="3" spans="1:18" ht="24.75" customHeight="1">
      <c r="A3" s="32"/>
      <c r="B3" s="32"/>
      <c r="C3" s="40" t="s">
        <v>177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8">
        <v>44636</v>
      </c>
      <c r="R3" s="26"/>
    </row>
    <row r="4" spans="1:18" ht="14.4">
      <c r="A4" s="36" t="s">
        <v>178</v>
      </c>
      <c r="B4" s="34"/>
      <c r="C4" s="34"/>
      <c r="D4" s="34"/>
      <c r="E4" s="34"/>
      <c r="F4" s="34"/>
      <c r="G4" s="34"/>
      <c r="H4" s="34"/>
      <c r="I4" s="35"/>
      <c r="J4" s="36" t="s">
        <v>179</v>
      </c>
      <c r="K4" s="35"/>
      <c r="L4" s="29"/>
      <c r="M4" s="29"/>
      <c r="N4" s="29"/>
      <c r="O4" s="34"/>
      <c r="P4" s="34"/>
      <c r="Q4" s="30"/>
      <c r="R4" s="26"/>
    </row>
    <row r="5" spans="1:18" ht="30.6">
      <c r="A5" s="23" t="s">
        <v>166</v>
      </c>
      <c r="B5" s="23" t="s">
        <v>180</v>
      </c>
      <c r="C5" s="23" t="s">
        <v>167</v>
      </c>
      <c r="D5" s="23" t="s">
        <v>181</v>
      </c>
      <c r="E5" s="23" t="s">
        <v>126</v>
      </c>
      <c r="F5" s="24" t="s">
        <v>127</v>
      </c>
      <c r="G5" s="23" t="s">
        <v>168</v>
      </c>
      <c r="H5" s="23" t="s">
        <v>169</v>
      </c>
      <c r="I5" s="23" t="s">
        <v>182</v>
      </c>
      <c r="J5" s="23" t="s">
        <v>183</v>
      </c>
      <c r="K5" s="23" t="s">
        <v>170</v>
      </c>
      <c r="L5" s="29" t="s">
        <v>184</v>
      </c>
      <c r="M5" s="29" t="s">
        <v>185</v>
      </c>
      <c r="N5" s="29" t="s">
        <v>171</v>
      </c>
      <c r="O5" s="23" t="s">
        <v>172</v>
      </c>
      <c r="P5" s="23" t="s">
        <v>173</v>
      </c>
      <c r="Q5" s="23" t="s">
        <v>186</v>
      </c>
      <c r="R5" s="26"/>
    </row>
    <row r="6" spans="1:18" ht="16.2">
      <c r="A6" s="42" t="s">
        <v>47</v>
      </c>
      <c r="B6" s="42" t="s">
        <v>188</v>
      </c>
      <c r="C6" s="43">
        <v>700</v>
      </c>
      <c r="D6" s="42" t="s">
        <v>190</v>
      </c>
      <c r="E6" s="42">
        <v>3504822022</v>
      </c>
      <c r="F6" s="44">
        <v>20227100178532</v>
      </c>
      <c r="G6" s="45">
        <v>44837</v>
      </c>
      <c r="H6" s="46">
        <f>IF(G6="","",WORKDAY(G6,I6,FESTIVOS!$A$2:$V$146))</f>
        <v>44852</v>
      </c>
      <c r="I6" s="47">
        <f>IFERROR(IFERROR(IF(B6=VLOOKUP(B6,Dependencias!$J$3:$J$4,1,FALSE),VLOOKUP(B6,Dependencias!$J$3:$K$4,2,FALSE)),VLOOKUP(A6,Dependencias!$F$3:$I$15,4,FALSE)),"")</f>
        <v>10</v>
      </c>
      <c r="J6" s="42" t="s">
        <v>192</v>
      </c>
      <c r="K6" s="42" t="s">
        <v>201</v>
      </c>
      <c r="L6" s="48" t="str">
        <f>IFERROR(VLOOKUP($C6,Dependencias!$A$2:$D$26,2,FALSE),"")</f>
        <v>Direccion de Gestion Corporativa</v>
      </c>
      <c r="M6" s="42"/>
      <c r="N6" s="48" t="str">
        <f>IFERROR(VLOOKUP($C6,Dependencias!$A$2:$D$26,4,FALSE),"")</f>
        <v>Yamile Borja Martinez</v>
      </c>
      <c r="O6" s="49">
        <v>44838</v>
      </c>
      <c r="P6" s="50">
        <f>IF(O6="","Pendiente de respuesta",NETWORKDAYS(G6,O6,FESTIVOS!$A$2:$A$146))</f>
        <v>2</v>
      </c>
      <c r="Q6" s="42" t="s">
        <v>202</v>
      </c>
      <c r="R6" s="26"/>
    </row>
    <row r="7" spans="1:18" ht="16.2">
      <c r="A7" s="42" t="s">
        <v>47</v>
      </c>
      <c r="B7" s="42" t="s">
        <v>188</v>
      </c>
      <c r="C7" s="43">
        <v>700</v>
      </c>
      <c r="D7" s="42" t="s">
        <v>190</v>
      </c>
      <c r="E7" s="42">
        <v>3505332022</v>
      </c>
      <c r="F7" s="44">
        <v>20227100178522</v>
      </c>
      <c r="G7" s="45">
        <v>44837</v>
      </c>
      <c r="H7" s="46">
        <f>IF(G7="","",WORKDAY(G7,I7,FESTIVOS!$A$2:$V$146))</f>
        <v>44852</v>
      </c>
      <c r="I7" s="47">
        <f>IFERROR(IFERROR(IF(B7=VLOOKUP(B7,Dependencias!$J$3:$J$4,1,FALSE),VLOOKUP(B7,Dependencias!$J$3:$K$4,2,FALSE)),VLOOKUP(A7,Dependencias!$F$3:$I$15,4,FALSE)),"")</f>
        <v>10</v>
      </c>
      <c r="J7" s="42" t="s">
        <v>192</v>
      </c>
      <c r="K7" s="42" t="s">
        <v>203</v>
      </c>
      <c r="L7" s="48" t="str">
        <f>IFERROR(VLOOKUP($C7,Dependencias!$A$2:$D$26,2,FALSE),"")</f>
        <v>Direccion de Gestion Corporativa</v>
      </c>
      <c r="M7" s="42"/>
      <c r="N7" s="48" t="str">
        <f>IFERROR(VLOOKUP($C7,Dependencias!$A$2:$D$26,4,FALSE),"")</f>
        <v>Yamile Borja Martinez</v>
      </c>
      <c r="O7" s="49">
        <v>44838</v>
      </c>
      <c r="P7" s="50">
        <f>IF(O7="","Pendiente de respuesta",NETWORKDAYS(G7,O7,FESTIVOS!$A$2:$A$146))</f>
        <v>2</v>
      </c>
      <c r="Q7" s="42" t="s">
        <v>202</v>
      </c>
      <c r="R7" s="3"/>
    </row>
    <row r="8" spans="1:18" ht="16.2">
      <c r="A8" s="42" t="s">
        <v>47</v>
      </c>
      <c r="B8" s="42" t="s">
        <v>24</v>
      </c>
      <c r="C8" s="43">
        <v>700</v>
      </c>
      <c r="D8" s="42" t="s">
        <v>187</v>
      </c>
      <c r="E8" s="42">
        <v>3508142022</v>
      </c>
      <c r="F8" s="44">
        <v>20227100178292</v>
      </c>
      <c r="G8" s="45">
        <v>44837</v>
      </c>
      <c r="H8" s="46">
        <f>IF(G8="","",WORKDAY(G8,I8,FESTIVOS!$A$2:$V$146))</f>
        <v>44844</v>
      </c>
      <c r="I8" s="47">
        <f>IFERROR(IFERROR(IF(B8=VLOOKUP(B8,Dependencias!$J$3:$J$4,1,FALSE),VLOOKUP(B8,Dependencias!$J$3:$K$4,2,FALSE)),VLOOKUP(A8,Dependencias!$F$3:$I$15,4,FALSE)),"")</f>
        <v>5</v>
      </c>
      <c r="J8" s="42" t="s">
        <v>192</v>
      </c>
      <c r="K8" s="42" t="s">
        <v>204</v>
      </c>
      <c r="L8" s="48" t="str">
        <f>IFERROR(VLOOKUP($C8,Dependencias!$A$2:$D$26,2,FALSE),"")</f>
        <v>Direccion de Gestion Corporativa</v>
      </c>
      <c r="M8" s="42"/>
      <c r="N8" s="48" t="str">
        <f>IFERROR(VLOOKUP($C8,Dependencias!$A$2:$D$26,4,FALSE),"")</f>
        <v>Yamile Borja Martinez</v>
      </c>
      <c r="O8" s="49">
        <v>44837</v>
      </c>
      <c r="P8" s="50">
        <f>IF(O8="","Pendiente de respuesta",NETWORKDAYS(G8,O8,FESTIVOS!$A$2:$A$146))</f>
        <v>1</v>
      </c>
      <c r="Q8" s="42" t="s">
        <v>198</v>
      </c>
      <c r="R8" s="3"/>
    </row>
    <row r="9" spans="1:18" ht="16.2">
      <c r="A9" s="42" t="s">
        <v>47</v>
      </c>
      <c r="B9" s="42" t="s">
        <v>188</v>
      </c>
      <c r="C9" s="43">
        <v>700</v>
      </c>
      <c r="D9" s="42" t="s">
        <v>190</v>
      </c>
      <c r="E9" s="42">
        <v>3504722022</v>
      </c>
      <c r="F9" s="44">
        <v>20227100178582</v>
      </c>
      <c r="G9" s="45">
        <v>44837</v>
      </c>
      <c r="H9" s="46">
        <f>IF(G9="","",WORKDAY(G9,I9,FESTIVOS!$A$2:$V$146))</f>
        <v>44852</v>
      </c>
      <c r="I9" s="47">
        <f>IFERROR(IFERROR(IF(B9=VLOOKUP(B9,Dependencias!$J$3:$J$4,1,FALSE),VLOOKUP(B9,Dependencias!$J$3:$K$4,2,FALSE)),VLOOKUP(A9,Dependencias!$F$3:$I$15,4,FALSE)),"")</f>
        <v>10</v>
      </c>
      <c r="J9" s="42" t="s">
        <v>192</v>
      </c>
      <c r="K9" s="42" t="s">
        <v>205</v>
      </c>
      <c r="L9" s="48" t="str">
        <f>IFERROR(VLOOKUP($C9,Dependencias!$A$2:$D$26,2,FALSE),"")</f>
        <v>Direccion de Gestion Corporativa</v>
      </c>
      <c r="M9" s="42"/>
      <c r="N9" s="48" t="str">
        <f>IFERROR(VLOOKUP($C9,Dependencias!$A$2:$D$26,4,FALSE),"")</f>
        <v>Yamile Borja Martinez</v>
      </c>
      <c r="O9" s="49">
        <v>44838</v>
      </c>
      <c r="P9" s="50">
        <f>IF(O9="","Pendiente de respuesta",NETWORKDAYS(G9,O9,FESTIVOS!$A$2:$A$146))</f>
        <v>2</v>
      </c>
      <c r="Q9" s="42" t="s">
        <v>202</v>
      </c>
      <c r="R9" s="26"/>
    </row>
    <row r="10" spans="1:18" ht="16.2">
      <c r="A10" s="42" t="s">
        <v>47</v>
      </c>
      <c r="B10" s="42" t="s">
        <v>188</v>
      </c>
      <c r="C10" s="43">
        <v>700</v>
      </c>
      <c r="D10" s="42" t="s">
        <v>190</v>
      </c>
      <c r="E10" s="42">
        <v>3505322022</v>
      </c>
      <c r="F10" s="44">
        <v>20227100178612</v>
      </c>
      <c r="G10" s="45">
        <v>44837</v>
      </c>
      <c r="H10" s="46">
        <f>IF(G10="","",WORKDAY(G10,I10,FESTIVOS!$A$2:$V$146))</f>
        <v>44852</v>
      </c>
      <c r="I10" s="47">
        <f>IFERROR(IFERROR(IF(B10=VLOOKUP(B10,Dependencias!$J$3:$J$4,1,FALSE),VLOOKUP(B10,Dependencias!$J$3:$K$4,2,FALSE)),VLOOKUP(A10,Dependencias!$F$3:$I$15,4,FALSE)),"")</f>
        <v>10</v>
      </c>
      <c r="J10" s="42" t="s">
        <v>192</v>
      </c>
      <c r="K10" s="42" t="s">
        <v>201</v>
      </c>
      <c r="L10" s="48" t="str">
        <f>IFERROR(VLOOKUP($C10,Dependencias!$A$2:$D$26,2,FALSE),"")</f>
        <v>Direccion de Gestion Corporativa</v>
      </c>
      <c r="M10" s="42"/>
      <c r="N10" s="48" t="str">
        <f>IFERROR(VLOOKUP($C10,Dependencias!$A$2:$D$26,4,FALSE),"")</f>
        <v>Yamile Borja Martinez</v>
      </c>
      <c r="O10" s="49">
        <v>44840</v>
      </c>
      <c r="P10" s="50">
        <f>IF(O10="","Pendiente de respuesta",NETWORKDAYS(G10,O10,FESTIVOS!$A$2:$A$146))</f>
        <v>4</v>
      </c>
      <c r="Q10" s="42" t="s">
        <v>200</v>
      </c>
      <c r="R10" s="26"/>
    </row>
    <row r="11" spans="1:18" ht="16.2">
      <c r="A11" s="42" t="s">
        <v>47</v>
      </c>
      <c r="B11" s="42" t="s">
        <v>188</v>
      </c>
      <c r="C11" s="43">
        <v>700</v>
      </c>
      <c r="D11" s="42" t="s">
        <v>190</v>
      </c>
      <c r="E11" s="42">
        <v>3505352022</v>
      </c>
      <c r="F11" s="44">
        <v>20227100178622</v>
      </c>
      <c r="G11" s="45">
        <v>44837</v>
      </c>
      <c r="H11" s="46">
        <f>IF(G11="","",WORKDAY(G11,I11,FESTIVOS!$A$2:$V$146))</f>
        <v>44852</v>
      </c>
      <c r="I11" s="47">
        <f>IFERROR(IFERROR(IF(B11=VLOOKUP(B11,Dependencias!$J$3:$J$4,1,FALSE),VLOOKUP(B11,Dependencias!$J$3:$K$4,2,FALSE)),VLOOKUP(A11,Dependencias!$F$3:$I$15,4,FALSE)),"")</f>
        <v>10</v>
      </c>
      <c r="J11" s="42" t="s">
        <v>192</v>
      </c>
      <c r="K11" s="42" t="s">
        <v>206</v>
      </c>
      <c r="L11" s="48" t="str">
        <f>IFERROR(VLOOKUP($C11,Dependencias!$A$2:$D$26,2,FALSE),"")</f>
        <v>Direccion de Gestion Corporativa</v>
      </c>
      <c r="M11" s="42"/>
      <c r="N11" s="48" t="str">
        <f>IFERROR(VLOOKUP($C11,Dependencias!$A$2:$D$26,4,FALSE),"")</f>
        <v>Yamile Borja Martinez</v>
      </c>
      <c r="O11" s="49">
        <v>44840</v>
      </c>
      <c r="P11" s="50">
        <f>IF(O11="","Pendiente de respuesta",NETWORKDAYS(G11,O11,FESTIVOS!$A$2:$A$146))</f>
        <v>4</v>
      </c>
      <c r="Q11" s="42" t="s">
        <v>200</v>
      </c>
      <c r="R11" s="26"/>
    </row>
    <row r="12" spans="1:18" ht="16.2">
      <c r="A12" s="42" t="s">
        <v>47</v>
      </c>
      <c r="B12" s="42" t="s">
        <v>188</v>
      </c>
      <c r="C12" s="43">
        <v>710</v>
      </c>
      <c r="D12" s="42" t="s">
        <v>187</v>
      </c>
      <c r="E12" s="42">
        <v>3508032022</v>
      </c>
      <c r="F12" s="44">
        <v>20227100178262</v>
      </c>
      <c r="G12" s="45">
        <v>44837</v>
      </c>
      <c r="H12" s="46">
        <f>IF(G12="","",WORKDAY(G12,I12,FESTIVOS!$A$2:$V$146))</f>
        <v>44852</v>
      </c>
      <c r="I12" s="51">
        <f>IFERROR(IFERROR(IF(B12=VLOOKUP(B12,Dependencias!$J$3:$J$4,1,FALSE),VLOOKUP(B12,Dependencias!$J$3:$K$4,2,FALSE)),VLOOKUP(A12,Dependencias!$F$3:$I$15,4,FALSE)),"")</f>
        <v>10</v>
      </c>
      <c r="J12" s="42" t="s">
        <v>138</v>
      </c>
      <c r="K12" s="42" t="s">
        <v>207</v>
      </c>
      <c r="L12" s="48" t="str">
        <f>IFERROR(VLOOKUP($C12,Dependencias!$A$2:$D$26,2,FALSE),"")</f>
        <v>Grupo Interno de Trabajo de Gestion de Servicios Administrativos</v>
      </c>
      <c r="M12" s="42"/>
      <c r="N12" s="48" t="str">
        <f>IFERROR(VLOOKUP($C12,Dependencias!$A$2:$D$26,4,FALSE),"")</f>
        <v>Rafael Arturo Berrio Escobar</v>
      </c>
      <c r="O12" s="49">
        <v>44844</v>
      </c>
      <c r="P12" s="50">
        <f>IF(O12="","Pendiente de respuesta",NETWORKDAYS(G12,O12,FESTIVOS!$A$2:$A$146))</f>
        <v>6</v>
      </c>
      <c r="Q12" s="42" t="s">
        <v>208</v>
      </c>
      <c r="R12" s="26"/>
    </row>
    <row r="13" spans="1:18" ht="16.2">
      <c r="A13" s="42" t="s">
        <v>42</v>
      </c>
      <c r="B13" s="42" t="s">
        <v>188</v>
      </c>
      <c r="C13" s="43">
        <v>310</v>
      </c>
      <c r="D13" s="42" t="s">
        <v>187</v>
      </c>
      <c r="E13" s="42">
        <v>3513342022</v>
      </c>
      <c r="F13" s="44">
        <v>20227100178762</v>
      </c>
      <c r="G13" s="45">
        <v>44837</v>
      </c>
      <c r="H13" s="46">
        <f>IF(G13="","",WORKDAY(G13,I13,FESTIVOS!$A$2:$V$146))</f>
        <v>44859</v>
      </c>
      <c r="I13" s="51">
        <f>IFERROR(IFERROR(IF(B13=VLOOKUP(B13,Dependencias!$J$3:$J$4,1,FALSE),VLOOKUP(B13,Dependencias!$J$3:$K$4,2,FALSE)),VLOOKUP(A13,Dependencias!$F$3:$I$15,4,FALSE)),"")</f>
        <v>15</v>
      </c>
      <c r="J13" s="42" t="s">
        <v>142</v>
      </c>
      <c r="K13" s="42" t="s">
        <v>209</v>
      </c>
      <c r="L13" s="48" t="str">
        <f>IFERROR(VLOOKUP($C13,Dependencias!$A$2:$D$26,2,FALSE),"")</f>
        <v>Subdirección de Gestión Cultural y Artística</v>
      </c>
      <c r="M13" s="42"/>
      <c r="N13" s="48" t="str">
        <f>IFERROR(VLOOKUP($C13,Dependencias!$A$2:$D$26,4,FALSE),"")</f>
        <v>Ines Elvira Montealegre Martinez</v>
      </c>
      <c r="O13" s="49">
        <v>44852</v>
      </c>
      <c r="P13" s="50">
        <f>IF(O13="","Pendiente de respuesta",NETWORKDAYS(G13,O13,FESTIVOS!$A$2:$A$146))</f>
        <v>11</v>
      </c>
      <c r="Q13" s="42" t="s">
        <v>210</v>
      </c>
      <c r="R13" s="26"/>
    </row>
    <row r="14" spans="1:18" ht="16.2">
      <c r="A14" s="42" t="s">
        <v>47</v>
      </c>
      <c r="B14" s="42" t="s">
        <v>188</v>
      </c>
      <c r="C14" s="43">
        <v>700</v>
      </c>
      <c r="D14" s="42" t="s">
        <v>190</v>
      </c>
      <c r="E14" s="42">
        <v>3518392022</v>
      </c>
      <c r="F14" s="44">
        <v>20227100179042</v>
      </c>
      <c r="G14" s="45">
        <v>44837</v>
      </c>
      <c r="H14" s="46">
        <f>IF(G14="","",WORKDAY(G14,I14,FESTIVOS!$A$2:$V$146))</f>
        <v>44852</v>
      </c>
      <c r="I14" s="47">
        <f>IFERROR(IFERROR(IF(B14=VLOOKUP(B14,Dependencias!$J$3:$J$4,1,FALSE),VLOOKUP(B14,Dependencias!$J$3:$K$4,2,FALSE)),VLOOKUP(A14,Dependencias!$F$3:$I$15,4,FALSE)),"")</f>
        <v>10</v>
      </c>
      <c r="J14" s="42" t="s">
        <v>153</v>
      </c>
      <c r="K14" s="42" t="s">
        <v>211</v>
      </c>
      <c r="L14" s="48" t="str">
        <f>IFERROR(VLOOKUP($C14,Dependencias!$A$2:$D$26,2,FALSE),"")</f>
        <v>Direccion de Gestion Corporativa</v>
      </c>
      <c r="M14" s="42"/>
      <c r="N14" s="48" t="str">
        <f>IFERROR(VLOOKUP($C14,Dependencias!$A$2:$D$26,4,FALSE),"")</f>
        <v>Yamile Borja Martinez</v>
      </c>
      <c r="O14" s="49">
        <v>44840</v>
      </c>
      <c r="P14" s="50">
        <f>IF(O14="","Pendiente de respuesta",NETWORKDAYS(G14,O14,FESTIVOS!$A$2:$A$146))</f>
        <v>4</v>
      </c>
      <c r="Q14" s="42" t="s">
        <v>212</v>
      </c>
      <c r="R14" s="26"/>
    </row>
    <row r="15" spans="1:18" ht="16.2">
      <c r="A15" s="42" t="s">
        <v>67</v>
      </c>
      <c r="B15" s="42" t="s">
        <v>24</v>
      </c>
      <c r="C15" s="43">
        <v>220</v>
      </c>
      <c r="D15" s="42" t="s">
        <v>190</v>
      </c>
      <c r="E15" s="42">
        <v>3499862022</v>
      </c>
      <c r="F15" s="44">
        <v>20227100179242</v>
      </c>
      <c r="G15" s="45">
        <v>44837</v>
      </c>
      <c r="H15" s="46">
        <f>IF(G15="","",WORKDAY(G15,I15,FESTIVOS!$A$2:$V$146))</f>
        <v>44844</v>
      </c>
      <c r="I15" s="47">
        <f>IFERROR(IFERROR(IF(B15=VLOOKUP(B15,Dependencias!$J$3:$J$4,1,FALSE),VLOOKUP(B15,Dependencias!$J$3:$K$4,2,FALSE)),VLOOKUP(A15,Dependencias!$F$3:$I$15,4,FALSE)),"")</f>
        <v>5</v>
      </c>
      <c r="J15" s="42" t="s">
        <v>192</v>
      </c>
      <c r="K15" s="42" t="s">
        <v>213</v>
      </c>
      <c r="L15" s="48" t="str">
        <f>IFERROR(VLOOKUP($C15,Dependencias!$A$2:$D$26,2,FALSE),"")</f>
        <v>Dirección de Fomento</v>
      </c>
      <c r="M15" s="42"/>
      <c r="N15" s="48" t="str">
        <f>IFERROR(VLOOKUP($C15,Dependencias!$A$2:$D$26,4,FALSE),"")</f>
        <v>Liliana Marcela Pamplona Romero</v>
      </c>
      <c r="O15" s="49">
        <v>44841</v>
      </c>
      <c r="P15" s="50">
        <f>IF(O15="","Pendiente de respuesta",NETWORKDAYS(G15,O15,FESTIVOS!$A$2:$A$146))</f>
        <v>5</v>
      </c>
      <c r="Q15" s="42" t="s">
        <v>214</v>
      </c>
      <c r="R15" s="26"/>
    </row>
    <row r="16" spans="1:18" ht="16.2">
      <c r="A16" s="42" t="s">
        <v>47</v>
      </c>
      <c r="B16" s="42" t="s">
        <v>188</v>
      </c>
      <c r="C16" s="43">
        <v>910</v>
      </c>
      <c r="D16" s="42" t="s">
        <v>187</v>
      </c>
      <c r="E16" s="42">
        <v>3515802022</v>
      </c>
      <c r="F16" s="44">
        <v>20227100178862</v>
      </c>
      <c r="G16" s="45">
        <v>44837</v>
      </c>
      <c r="H16" s="46">
        <f>IF(G16="","",WORKDAY(G16,I16,FESTIVOS!$A$2:$V$146))</f>
        <v>44852</v>
      </c>
      <c r="I16" s="47">
        <f>IFERROR(IFERROR(IF(B16=VLOOKUP(B16,Dependencias!$J$3:$J$4,1,FALSE),VLOOKUP(B16,Dependencias!$J$3:$K$4,2,FALSE)),VLOOKUP(A16,Dependencias!$F$3:$I$15,4,FALSE)),"")</f>
        <v>10</v>
      </c>
      <c r="J16" s="42" t="s">
        <v>153</v>
      </c>
      <c r="K16" s="42" t="s">
        <v>215</v>
      </c>
      <c r="L16" s="48" t="str">
        <f>IFERROR(VLOOKUP($C16,Dependencias!$A$2:$D$26,2,FALSE),"")</f>
        <v>Direccion Observatorio y Gestion del Conocimiento Cultural</v>
      </c>
      <c r="M16" s="42"/>
      <c r="N16" s="48" t="str">
        <f>IFERROR(VLOOKUP($C16,Dependencias!$A$2:$D$26,4,FALSE),"")</f>
        <v>Christian Camilo Tiria Buitrago</v>
      </c>
      <c r="O16" s="49">
        <v>44847</v>
      </c>
      <c r="P16" s="50">
        <f>IF(O16="","Pendiente de respuesta",NETWORKDAYS(G16,O16,FESTIVOS!$A$2:$A$146))</f>
        <v>9</v>
      </c>
      <c r="Q16" s="42" t="s">
        <v>216</v>
      </c>
      <c r="R16" s="26"/>
    </row>
    <row r="17" spans="1:18" ht="16.2">
      <c r="A17" s="42" t="s">
        <v>42</v>
      </c>
      <c r="B17" s="42" t="s">
        <v>188</v>
      </c>
      <c r="C17" s="43">
        <v>800</v>
      </c>
      <c r="D17" s="42" t="s">
        <v>187</v>
      </c>
      <c r="E17" s="42">
        <v>3510692022</v>
      </c>
      <c r="F17" s="44">
        <v>20227100178652</v>
      </c>
      <c r="G17" s="45">
        <v>44837</v>
      </c>
      <c r="H17" s="46">
        <f>IF(G17="","",WORKDAY(G17,I17,FESTIVOS!$A$2:$V$146))</f>
        <v>44859</v>
      </c>
      <c r="I17" s="47">
        <f>IFERROR(IFERROR(IF(B17=VLOOKUP(B17,Dependencias!$J$3:$J$4,1,FALSE),VLOOKUP(B17,Dependencias!$J$3:$K$4,2,FALSE)),VLOOKUP(A17,Dependencias!$F$3:$I$15,4,FALSE)),"")</f>
        <v>15</v>
      </c>
      <c r="J17" s="42" t="s">
        <v>150</v>
      </c>
      <c r="K17" s="42" t="s">
        <v>217</v>
      </c>
      <c r="L17" s="48" t="str">
        <f>IFERROR(VLOOKUP($C17,Dependencias!$A$2:$D$26,2,FALSE),"")</f>
        <v>Dirección de Lectura y Bibliotecas</v>
      </c>
      <c r="M17" s="42"/>
      <c r="N17" s="48" t="str">
        <f>IFERROR(VLOOKUP($C17,Dependencias!$A$2:$D$26,4,FALSE),"")</f>
        <v>Rafael Eduardo Tamayo Franco</v>
      </c>
      <c r="O17" s="49">
        <v>44858</v>
      </c>
      <c r="P17" s="50">
        <f>IF(O17="","Pendiente de respuesta",NETWORKDAYS(G17,O17,FESTIVOS!$A$2:$A$146))</f>
        <v>15</v>
      </c>
      <c r="Q17" s="42" t="s">
        <v>218</v>
      </c>
      <c r="R17" s="26"/>
    </row>
    <row r="18" spans="1:18" ht="16.2">
      <c r="A18" s="42" t="s">
        <v>47</v>
      </c>
      <c r="B18" s="42" t="s">
        <v>18</v>
      </c>
      <c r="C18" s="43">
        <v>700</v>
      </c>
      <c r="D18" s="42" t="s">
        <v>190</v>
      </c>
      <c r="E18" s="42">
        <v>3493532022</v>
      </c>
      <c r="F18" s="44">
        <v>20227100179362</v>
      </c>
      <c r="G18" s="45">
        <v>44838</v>
      </c>
      <c r="H18" s="46">
        <f>IF(G18="","",WORKDAY(G18,I18,FESTIVOS!$A$2:$V$146))</f>
        <v>44853</v>
      </c>
      <c r="I18" s="47">
        <f>IFERROR(IFERROR(IF(B18=VLOOKUP(B18,Dependencias!$J$3:$J$4,1,FALSE),VLOOKUP(B18,Dependencias!$J$3:$K$4,2,FALSE)),VLOOKUP(A18,Dependencias!$F$3:$I$15,4,FALSE)),"")</f>
        <v>10</v>
      </c>
      <c r="J18" s="42" t="s">
        <v>191</v>
      </c>
      <c r="K18" s="42" t="s">
        <v>219</v>
      </c>
      <c r="L18" s="48" t="str">
        <f>IFERROR(VLOOKUP($C18,Dependencias!$A$2:$D$26,2,FALSE),"")</f>
        <v>Direccion de Gestion Corporativa</v>
      </c>
      <c r="M18" s="42"/>
      <c r="N18" s="48" t="str">
        <f>IFERROR(VLOOKUP($C18,Dependencias!$A$2:$D$26,4,FALSE),"")</f>
        <v>Yamile Borja Martinez</v>
      </c>
      <c r="O18" s="49">
        <v>44847</v>
      </c>
      <c r="P18" s="50">
        <f>IF(O18="","Pendiente de respuesta",NETWORKDAYS(G18,O18,FESTIVOS!$A$2:$A$146))</f>
        <v>8</v>
      </c>
      <c r="Q18" s="42" t="s">
        <v>220</v>
      </c>
      <c r="R18" s="26"/>
    </row>
    <row r="19" spans="1:18" ht="16.2">
      <c r="A19" s="42" t="s">
        <v>42</v>
      </c>
      <c r="B19" s="42" t="s">
        <v>188</v>
      </c>
      <c r="C19" s="43">
        <v>700</v>
      </c>
      <c r="D19" s="42" t="s">
        <v>190</v>
      </c>
      <c r="E19" s="42">
        <v>3484392022</v>
      </c>
      <c r="F19" s="44">
        <v>20227100179422</v>
      </c>
      <c r="G19" s="45">
        <v>44838</v>
      </c>
      <c r="H19" s="46">
        <f>IF(G19="","",WORKDAY(G19,I19,FESTIVOS!$A$2:$V$146))</f>
        <v>44860</v>
      </c>
      <c r="I19" s="47">
        <f>IFERROR(IFERROR(IF(B19=VLOOKUP(B19,Dependencias!$J$3:$J$4,1,FALSE),VLOOKUP(B19,Dependencias!$J$3:$K$4,2,FALSE)),VLOOKUP(A19,Dependencias!$F$3:$I$15,4,FALSE)),"")</f>
        <v>15</v>
      </c>
      <c r="J19" s="42" t="s">
        <v>192</v>
      </c>
      <c r="K19" s="42" t="s">
        <v>221</v>
      </c>
      <c r="L19" s="48" t="str">
        <f>IFERROR(VLOOKUP($C19,Dependencias!$A$2:$D$26,2,FALSE),"")</f>
        <v>Direccion de Gestion Corporativa</v>
      </c>
      <c r="M19" s="42"/>
      <c r="N19" s="48" t="str">
        <f>IFERROR(VLOOKUP($C19,Dependencias!$A$2:$D$26,4,FALSE),"")</f>
        <v>Yamile Borja Martinez</v>
      </c>
      <c r="O19" s="49">
        <v>44838</v>
      </c>
      <c r="P19" s="50">
        <f>IF(O19="","Pendiente de respuesta",NETWORKDAYS(G19,O19,FESTIVOS!$A$2:$A$146))</f>
        <v>1</v>
      </c>
      <c r="Q19" s="42" t="s">
        <v>196</v>
      </c>
      <c r="R19" s="26"/>
    </row>
    <row r="20" spans="1:18" ht="16.2">
      <c r="A20" s="42" t="s">
        <v>42</v>
      </c>
      <c r="B20" s="42" t="s">
        <v>188</v>
      </c>
      <c r="C20" s="43">
        <v>710</v>
      </c>
      <c r="D20" s="42" t="s">
        <v>187</v>
      </c>
      <c r="E20" s="42">
        <v>3526852022</v>
      </c>
      <c r="F20" s="44">
        <v>20227100179222</v>
      </c>
      <c r="G20" s="45">
        <v>44838</v>
      </c>
      <c r="H20" s="46">
        <f>IF(G20="","",WORKDAY(G20,I20,FESTIVOS!$A$2:$V$146))</f>
        <v>44860</v>
      </c>
      <c r="I20" s="47">
        <f>IFERROR(IFERROR(IF(B20=VLOOKUP(B20,Dependencias!$J$3:$J$4,1,FALSE),VLOOKUP(B20,Dependencias!$J$3:$K$4,2,FALSE)),VLOOKUP(A20,Dependencias!$F$3:$I$15,4,FALSE)),"")</f>
        <v>15</v>
      </c>
      <c r="J20" s="42" t="s">
        <v>138</v>
      </c>
      <c r="K20" s="42" t="s">
        <v>222</v>
      </c>
      <c r="L20" s="48" t="str">
        <f>IFERROR(VLOOKUP($C20,Dependencias!$A$2:$D$26,2,FALSE),"")</f>
        <v>Grupo Interno de Trabajo de Gestion de Servicios Administrativos</v>
      </c>
      <c r="M20" s="42"/>
      <c r="N20" s="48" t="str">
        <f>IFERROR(VLOOKUP($C20,Dependencias!$A$2:$D$26,4,FALSE),"")</f>
        <v>Rafael Arturo Berrio Escobar</v>
      </c>
      <c r="O20" s="49">
        <v>44839</v>
      </c>
      <c r="P20" s="50">
        <f>IF(O20="","Pendiente de respuesta",NETWORKDAYS(G20,O20,FESTIVOS!$A$2:$A$146))</f>
        <v>2</v>
      </c>
      <c r="Q20" s="42" t="s">
        <v>223</v>
      </c>
      <c r="R20" s="26"/>
    </row>
    <row r="21" spans="1:18" ht="16.2">
      <c r="A21" s="42" t="s">
        <v>47</v>
      </c>
      <c r="B21" s="42" t="s">
        <v>24</v>
      </c>
      <c r="C21" s="43">
        <v>700</v>
      </c>
      <c r="D21" s="42" t="s">
        <v>187</v>
      </c>
      <c r="E21" s="42">
        <v>3530462022</v>
      </c>
      <c r="F21" s="44">
        <v>20227100179382</v>
      </c>
      <c r="G21" s="45">
        <v>44838</v>
      </c>
      <c r="H21" s="46">
        <f>IF(G21="","",WORKDAY(G21,I21,FESTIVOS!$A$2:$V$146))</f>
        <v>44845</v>
      </c>
      <c r="I21" s="47">
        <f>IFERROR(IFERROR(IF(B21=VLOOKUP(B21,Dependencias!$J$3:$J$4,1,FALSE),VLOOKUP(B21,Dependencias!$J$3:$K$4,2,FALSE)),VLOOKUP(A21,Dependencias!$F$3:$I$15,4,FALSE)),"")</f>
        <v>5</v>
      </c>
      <c r="J21" s="42" t="s">
        <v>192</v>
      </c>
      <c r="K21" s="42" t="s">
        <v>224</v>
      </c>
      <c r="L21" s="48" t="str">
        <f>IFERROR(VLOOKUP($C21,Dependencias!$A$2:$D$26,2,FALSE),"")</f>
        <v>Direccion de Gestion Corporativa</v>
      </c>
      <c r="M21" s="42"/>
      <c r="N21" s="48" t="str">
        <f>IFERROR(VLOOKUP($C21,Dependencias!$A$2:$D$26,4,FALSE),"")</f>
        <v>Yamile Borja Martinez</v>
      </c>
      <c r="O21" s="49">
        <v>44838</v>
      </c>
      <c r="P21" s="50">
        <f>IF(O21="","Pendiente de respuesta",NETWORKDAYS(G21,O21,FESTIVOS!$A$2:$A$146))</f>
        <v>1</v>
      </c>
      <c r="Q21" s="42" t="s">
        <v>198</v>
      </c>
      <c r="R21" s="26"/>
    </row>
    <row r="22" spans="1:18" ht="16.2">
      <c r="A22" s="42" t="s">
        <v>47</v>
      </c>
      <c r="B22" s="42" t="s">
        <v>24</v>
      </c>
      <c r="C22" s="43">
        <v>700</v>
      </c>
      <c r="D22" s="42" t="s">
        <v>187</v>
      </c>
      <c r="E22" s="42">
        <v>3524952022</v>
      </c>
      <c r="F22" s="44">
        <v>20227100179092</v>
      </c>
      <c r="G22" s="45">
        <v>44838</v>
      </c>
      <c r="H22" s="46">
        <f>IF(G22="","",WORKDAY(G22,I22,FESTIVOS!$A$2:$V$146))</f>
        <v>44845</v>
      </c>
      <c r="I22" s="47">
        <f>IFERROR(IFERROR(IF(B22=VLOOKUP(B22,Dependencias!$J$3:$J$4,1,FALSE),VLOOKUP(B22,Dependencias!$J$3:$K$4,2,FALSE)),VLOOKUP(A22,Dependencias!$F$3:$I$15,4,FALSE)),"")</f>
        <v>5</v>
      </c>
      <c r="J22" s="42" t="s">
        <v>192</v>
      </c>
      <c r="K22" s="42" t="s">
        <v>225</v>
      </c>
      <c r="L22" s="48" t="str">
        <f>IFERROR(VLOOKUP($C22,Dependencias!$A$2:$D$26,2,FALSE),"")</f>
        <v>Direccion de Gestion Corporativa</v>
      </c>
      <c r="M22" s="42"/>
      <c r="N22" s="48" t="str">
        <f>IFERROR(VLOOKUP($C22,Dependencias!$A$2:$D$26,4,FALSE),"")</f>
        <v>Yamile Borja Martinez</v>
      </c>
      <c r="O22" s="49">
        <v>44838</v>
      </c>
      <c r="P22" s="50">
        <f>IF(O22="","Pendiente de respuesta",NETWORKDAYS(G22,O22,FESTIVOS!$A$2:$A$146))</f>
        <v>1</v>
      </c>
      <c r="Q22" s="42" t="s">
        <v>198</v>
      </c>
      <c r="R22" s="26"/>
    </row>
    <row r="23" spans="1:18" ht="16.2">
      <c r="A23" s="42" t="s">
        <v>42</v>
      </c>
      <c r="B23" s="42" t="s">
        <v>188</v>
      </c>
      <c r="C23" s="43">
        <v>900</v>
      </c>
      <c r="D23" s="42" t="s">
        <v>187</v>
      </c>
      <c r="E23" s="42">
        <v>3529012022</v>
      </c>
      <c r="F23" s="44">
        <v>20227100179322</v>
      </c>
      <c r="G23" s="45">
        <v>44838</v>
      </c>
      <c r="H23" s="46">
        <f>IF(G23="","",WORKDAY(G23,I23,FESTIVOS!$A$2:$V$146))</f>
        <v>44860</v>
      </c>
      <c r="I23" s="47">
        <f>IFERROR(IFERROR(IF(B23=VLOOKUP(B23,Dependencias!$J$3:$J$4,1,FALSE),VLOOKUP(B23,Dependencias!$J$3:$K$4,2,FALSE)),VLOOKUP(A23,Dependencias!$F$3:$I$15,4,FALSE)),"")</f>
        <v>15</v>
      </c>
      <c r="J23" s="42" t="s">
        <v>142</v>
      </c>
      <c r="K23" s="42" t="s">
        <v>226</v>
      </c>
      <c r="L23" s="48" t="str">
        <f>IFERROR(VLOOKUP($C23,Dependencias!$A$2:$D$26,2,FALSE),"")</f>
        <v>Subsecretaria de Cultura Ciudadana y Gestión del Conocimiento</v>
      </c>
      <c r="M23" s="42"/>
      <c r="N23" s="48" t="str">
        <f>IFERROR(VLOOKUP($C23,Dependencias!$A$2:$D$26,4,FALSE),"")</f>
        <v>Henry Samuel Murrain Knudson</v>
      </c>
      <c r="O23" s="49">
        <v>44847</v>
      </c>
      <c r="P23" s="50">
        <f>IF(O23="","Pendiente de respuesta",NETWORKDAYS(G23,O23,FESTIVOS!$A$2:$A$146))</f>
        <v>8</v>
      </c>
      <c r="Q23" s="42" t="s">
        <v>227</v>
      </c>
      <c r="R23" s="26"/>
    </row>
    <row r="24" spans="1:18" ht="16.2">
      <c r="A24" s="42" t="s">
        <v>42</v>
      </c>
      <c r="B24" s="42" t="s">
        <v>24</v>
      </c>
      <c r="C24" s="43">
        <v>700</v>
      </c>
      <c r="D24" s="42" t="s">
        <v>197</v>
      </c>
      <c r="E24" s="42">
        <v>3530522022</v>
      </c>
      <c r="F24" s="44">
        <v>20227100179372</v>
      </c>
      <c r="G24" s="45">
        <v>44838</v>
      </c>
      <c r="H24" s="46">
        <f>IF(G24="","",WORKDAY(G24,I24,FESTIVOS!$A$2:$V$146))</f>
        <v>44845</v>
      </c>
      <c r="I24" s="47">
        <f>IFERROR(IFERROR(IF(B24=VLOOKUP(B24,Dependencias!$J$3:$J$4,1,FALSE),VLOOKUP(B24,Dependencias!$J$3:$K$4,2,FALSE)),VLOOKUP(A24,Dependencias!$F$3:$I$15,4,FALSE)),"")</f>
        <v>5</v>
      </c>
      <c r="J24" s="42" t="s">
        <v>192</v>
      </c>
      <c r="K24" s="42" t="s">
        <v>228</v>
      </c>
      <c r="L24" s="48" t="str">
        <f>IFERROR(VLOOKUP($C24,Dependencias!$A$2:$D$26,2,FALSE),"")</f>
        <v>Direccion de Gestion Corporativa</v>
      </c>
      <c r="M24" s="42"/>
      <c r="N24" s="48" t="str">
        <f>IFERROR(VLOOKUP($C24,Dependencias!$A$2:$D$26,4,FALSE),"")</f>
        <v>Yamile Borja Martinez</v>
      </c>
      <c r="O24" s="49">
        <v>44840</v>
      </c>
      <c r="P24" s="50">
        <f>IF(O24="","Pendiente de respuesta",NETWORKDAYS(G24,O24,FESTIVOS!$A$2:$A$146))</f>
        <v>3</v>
      </c>
      <c r="Q24" s="42" t="s">
        <v>198</v>
      </c>
      <c r="R24" s="26"/>
    </row>
    <row r="25" spans="1:18" ht="16.2">
      <c r="A25" s="42" t="s">
        <v>42</v>
      </c>
      <c r="B25" s="42" t="s">
        <v>188</v>
      </c>
      <c r="C25" s="43">
        <v>710</v>
      </c>
      <c r="D25" s="42" t="s">
        <v>187</v>
      </c>
      <c r="E25" s="42">
        <v>3538332022</v>
      </c>
      <c r="F25" s="44">
        <v>20227100179972</v>
      </c>
      <c r="G25" s="45">
        <v>44838</v>
      </c>
      <c r="H25" s="46">
        <f>IF(G25="","",WORKDAY(G25,I25,FESTIVOS!$A$2:$V$146))</f>
        <v>44860</v>
      </c>
      <c r="I25" s="47">
        <f>IFERROR(IFERROR(IF(B25=VLOOKUP(B25,Dependencias!$J$3:$J$4,1,FALSE),VLOOKUP(B25,Dependencias!$J$3:$K$4,2,FALSE)),VLOOKUP(A25,Dependencias!$F$3:$I$15,4,FALSE)),"")</f>
        <v>15</v>
      </c>
      <c r="J25" s="42" t="s">
        <v>138</v>
      </c>
      <c r="K25" s="42" t="s">
        <v>229</v>
      </c>
      <c r="L25" s="48" t="str">
        <f>IFERROR(VLOOKUP($C25,Dependencias!$A$2:$D$26,2,FALSE),"")</f>
        <v>Grupo Interno de Trabajo de Gestion de Servicios Administrativos</v>
      </c>
      <c r="M25" s="42"/>
      <c r="N25" s="48" t="str">
        <f>IFERROR(VLOOKUP($C25,Dependencias!$A$2:$D$26,4,FALSE),"")</f>
        <v>Rafael Arturo Berrio Escobar</v>
      </c>
      <c r="O25" s="49">
        <v>44845</v>
      </c>
      <c r="P25" s="50">
        <f>IF(O25="","Pendiente de respuesta",NETWORKDAYS(G25,O25,FESTIVOS!$A$2:$A$146))</f>
        <v>6</v>
      </c>
      <c r="Q25" s="42" t="s">
        <v>230</v>
      </c>
      <c r="R25" s="26"/>
    </row>
    <row r="26" spans="1:18" ht="16.2">
      <c r="A26" s="42" t="s">
        <v>47</v>
      </c>
      <c r="B26" s="42" t="s">
        <v>188</v>
      </c>
      <c r="C26" s="43">
        <v>700</v>
      </c>
      <c r="D26" s="42" t="s">
        <v>190</v>
      </c>
      <c r="E26" s="42">
        <v>3540962022</v>
      </c>
      <c r="F26" s="44">
        <v>20227100181502</v>
      </c>
      <c r="G26" s="45">
        <v>44839</v>
      </c>
      <c r="H26" s="46">
        <f>IF(G26="","",WORKDAY(G26,I26,FESTIVOS!$A$2:$V$146))</f>
        <v>44854</v>
      </c>
      <c r="I26" s="47">
        <f>IFERROR(IFERROR(IF(B26=VLOOKUP(B26,Dependencias!$J$3:$J$4,1,FALSE),VLOOKUP(B26,Dependencias!$J$3:$K$4,2,FALSE)),VLOOKUP(A26,Dependencias!$F$3:$I$15,4,FALSE)),"")</f>
        <v>10</v>
      </c>
      <c r="J26" s="42" t="s">
        <v>153</v>
      </c>
      <c r="K26" s="42" t="s">
        <v>203</v>
      </c>
      <c r="L26" s="48" t="str">
        <f>IFERROR(VLOOKUP($C26,Dependencias!$A$2:$D$26,2,FALSE),"")</f>
        <v>Direccion de Gestion Corporativa</v>
      </c>
      <c r="M26" s="42"/>
      <c r="N26" s="48" t="str">
        <f>IFERROR(VLOOKUP($C26,Dependencias!$A$2:$D$26,4,FALSE),"")</f>
        <v>Yamile Borja Martinez</v>
      </c>
      <c r="O26" s="49">
        <v>44846</v>
      </c>
      <c r="P26" s="50">
        <f>IF(O26="","Pendiente de respuesta",NETWORKDAYS(G26,O26,FESTIVOS!$A$2:$A$146))</f>
        <v>6</v>
      </c>
      <c r="Q26" s="42" t="s">
        <v>231</v>
      </c>
      <c r="R26" s="26"/>
    </row>
    <row r="27" spans="1:18" ht="16.2">
      <c r="A27" s="42" t="s">
        <v>42</v>
      </c>
      <c r="B27" s="42" t="s">
        <v>24</v>
      </c>
      <c r="C27" s="43">
        <v>700</v>
      </c>
      <c r="D27" s="42" t="s">
        <v>187</v>
      </c>
      <c r="E27" s="42">
        <v>3549972022</v>
      </c>
      <c r="F27" s="44">
        <v>20227100180422</v>
      </c>
      <c r="G27" s="45">
        <v>44839</v>
      </c>
      <c r="H27" s="46">
        <f>IF(G27="","",WORKDAY(G27,I27,FESTIVOS!$A$2:$V$146))</f>
        <v>44846</v>
      </c>
      <c r="I27" s="47">
        <f>IFERROR(IFERROR(IF(B27=VLOOKUP(B27,Dependencias!$J$3:$J$4,1,FALSE),VLOOKUP(B27,Dependencias!$J$3:$K$4,2,FALSE)),VLOOKUP(A27,Dependencias!$F$3:$I$15,4,FALSE)),"")</f>
        <v>5</v>
      </c>
      <c r="J27" s="42" t="s">
        <v>192</v>
      </c>
      <c r="K27" s="42" t="s">
        <v>232</v>
      </c>
      <c r="L27" s="48" t="str">
        <f>IFERROR(VLOOKUP($C27,Dependencias!$A$2:$D$26,2,FALSE),"")</f>
        <v>Direccion de Gestion Corporativa</v>
      </c>
      <c r="M27" s="42"/>
      <c r="N27" s="48" t="str">
        <f>IFERROR(VLOOKUP($C27,Dependencias!$A$2:$D$26,4,FALSE),"")</f>
        <v>Yamile Borja Martinez</v>
      </c>
      <c r="O27" s="49">
        <v>44840</v>
      </c>
      <c r="P27" s="50">
        <f>IF(O27="","Pendiente de respuesta",NETWORKDAYS(G27,O27,FESTIVOS!$A$2:$A$146))</f>
        <v>2</v>
      </c>
      <c r="Q27" s="42" t="s">
        <v>198</v>
      </c>
      <c r="R27" s="26"/>
    </row>
    <row r="28" spans="1:18" ht="16.2">
      <c r="A28" s="42" t="s">
        <v>42</v>
      </c>
      <c r="B28" s="42" t="s">
        <v>188</v>
      </c>
      <c r="C28" s="43">
        <v>310</v>
      </c>
      <c r="D28" s="42" t="s">
        <v>187</v>
      </c>
      <c r="E28" s="42">
        <v>3539322022</v>
      </c>
      <c r="F28" s="44">
        <v>20227100180032</v>
      </c>
      <c r="G28" s="45">
        <v>44838</v>
      </c>
      <c r="H28" s="46">
        <f>IF(G28="","",WORKDAY(G28,I28,FESTIVOS!$A$2:$V$146))</f>
        <v>44860</v>
      </c>
      <c r="I28" s="47">
        <f>IFERROR(IFERROR(IF(B28=VLOOKUP(B28,Dependencias!$J$3:$J$4,1,FALSE),VLOOKUP(B28,Dependencias!$J$3:$K$4,2,FALSE)),VLOOKUP(A28,Dependencias!$F$3:$I$15,4,FALSE)),"")</f>
        <v>15</v>
      </c>
      <c r="J28" s="42" t="s">
        <v>192</v>
      </c>
      <c r="K28" s="42" t="s">
        <v>233</v>
      </c>
      <c r="L28" s="48" t="str">
        <f>IFERROR(VLOOKUP($C28,Dependencias!$A$2:$D$26,2,FALSE),"")</f>
        <v>Subdirección de Gestión Cultural y Artística</v>
      </c>
      <c r="M28" s="42"/>
      <c r="N28" s="48" t="str">
        <f>IFERROR(VLOOKUP($C28,Dependencias!$A$2:$D$26,4,FALSE),"")</f>
        <v>Ines Elvira Montealegre Martinez</v>
      </c>
      <c r="O28" s="49">
        <v>44852</v>
      </c>
      <c r="P28" s="50">
        <f>IF(O28="","Pendiente de respuesta",NETWORKDAYS(G28,O28,FESTIVOS!$A$2:$A$146))</f>
        <v>10</v>
      </c>
      <c r="Q28" s="42" t="s">
        <v>234</v>
      </c>
      <c r="R28" s="26"/>
    </row>
    <row r="29" spans="1:18" ht="16.2">
      <c r="A29" s="42" t="s">
        <v>47</v>
      </c>
      <c r="B29" s="42" t="s">
        <v>188</v>
      </c>
      <c r="C29" s="43">
        <v>700</v>
      </c>
      <c r="D29" s="42" t="s">
        <v>190</v>
      </c>
      <c r="E29" s="42">
        <v>3541062022</v>
      </c>
      <c r="F29" s="44">
        <v>20227100180382</v>
      </c>
      <c r="G29" s="45">
        <v>44838</v>
      </c>
      <c r="H29" s="46">
        <f>IF(G29="","",WORKDAY(G29,I29,FESTIVOS!$A$2:$V$146))</f>
        <v>44853</v>
      </c>
      <c r="I29" s="47">
        <f>IFERROR(IFERROR(IF(B29=VLOOKUP(B29,Dependencias!$J$3:$J$4,1,FALSE),VLOOKUP(B29,Dependencias!$J$3:$K$4,2,FALSE)),VLOOKUP(A29,Dependencias!$F$3:$I$15,4,FALSE)),"")</f>
        <v>10</v>
      </c>
      <c r="J29" s="42" t="s">
        <v>153</v>
      </c>
      <c r="K29" s="42" t="s">
        <v>235</v>
      </c>
      <c r="L29" s="48" t="str">
        <f>IFERROR(VLOOKUP($C29,Dependencias!$A$2:$D$26,2,FALSE),"")</f>
        <v>Direccion de Gestion Corporativa</v>
      </c>
      <c r="M29" s="42"/>
      <c r="N29" s="48" t="str">
        <f>IFERROR(VLOOKUP($C29,Dependencias!$A$2:$D$26,4,FALSE),"")</f>
        <v>Yamile Borja Martinez</v>
      </c>
      <c r="O29" s="49">
        <v>44845</v>
      </c>
      <c r="P29" s="50">
        <f>IF(O29="","Pendiente de respuesta",NETWORKDAYS(G29,O29,FESTIVOS!$A$2:$A$146))</f>
        <v>6</v>
      </c>
      <c r="Q29" s="42" t="s">
        <v>236</v>
      </c>
      <c r="R29" s="26"/>
    </row>
    <row r="30" spans="1:18" ht="16.2">
      <c r="A30" s="42" t="s">
        <v>42</v>
      </c>
      <c r="B30" s="42" t="s">
        <v>24</v>
      </c>
      <c r="C30" s="43">
        <v>700</v>
      </c>
      <c r="D30" s="42" t="s">
        <v>187</v>
      </c>
      <c r="E30" s="42">
        <v>3548922022</v>
      </c>
      <c r="F30" s="44">
        <v>20227100180402</v>
      </c>
      <c r="G30" s="45">
        <v>44839</v>
      </c>
      <c r="H30" s="46">
        <f>IF(G30="","",WORKDAY(G30,I30,FESTIVOS!$A$2:$V$146))</f>
        <v>44846</v>
      </c>
      <c r="I30" s="47">
        <f>IFERROR(IFERROR(IF(B30=VLOOKUP(B30,Dependencias!$J$3:$J$4,1,FALSE),VLOOKUP(B30,Dependencias!$J$3:$K$4,2,FALSE)),VLOOKUP(A30,Dependencias!$F$3:$I$15,4,FALSE)),"")</f>
        <v>5</v>
      </c>
      <c r="J30" s="42" t="s">
        <v>192</v>
      </c>
      <c r="K30" s="52" t="s">
        <v>237</v>
      </c>
      <c r="L30" s="48" t="str">
        <f>IFERROR(VLOOKUP($C30,Dependencias!$A$2:$D$26,2,FALSE),"")</f>
        <v>Direccion de Gestion Corporativa</v>
      </c>
      <c r="M30" s="42"/>
      <c r="N30" s="48" t="str">
        <f>IFERROR(VLOOKUP($C30,Dependencias!$A$2:$D$26,4,FALSE),"")</f>
        <v>Yamile Borja Martinez</v>
      </c>
      <c r="O30" s="49">
        <v>44839</v>
      </c>
      <c r="P30" s="50">
        <f>IF(O30="","Pendiente de respuesta",NETWORKDAYS(G30,O30,FESTIVOS!$A$2:$A$146))</f>
        <v>1</v>
      </c>
      <c r="Q30" s="42" t="s">
        <v>198</v>
      </c>
      <c r="R30" s="26"/>
    </row>
    <row r="31" spans="1:18" ht="16.2">
      <c r="A31" s="42" t="s">
        <v>42</v>
      </c>
      <c r="B31" s="42" t="s">
        <v>188</v>
      </c>
      <c r="C31" s="43">
        <v>230</v>
      </c>
      <c r="D31" s="42" t="s">
        <v>187</v>
      </c>
      <c r="E31" s="42">
        <v>3552862022</v>
      </c>
      <c r="F31" s="44">
        <v>20227100180552</v>
      </c>
      <c r="G31" s="45">
        <v>44839</v>
      </c>
      <c r="H31" s="46">
        <f>IF(G31="","",WORKDAY(G31,I31,FESTIVOS!$A$2:$V$146))</f>
        <v>44861</v>
      </c>
      <c r="I31" s="47">
        <f>IFERROR(IFERROR(IF(B31=VLOOKUP(B31,Dependencias!$J$3:$J$4,1,FALSE),VLOOKUP(B31,Dependencias!$J$3:$K$4,2,FALSE)),VLOOKUP(A31,Dependencias!$F$3:$I$15,4,FALSE)),"")</f>
        <v>15</v>
      </c>
      <c r="J31" s="42" t="s">
        <v>193</v>
      </c>
      <c r="K31" s="42" t="s">
        <v>238</v>
      </c>
      <c r="L31" s="48" t="str">
        <f>IFERROR(VLOOKUP($C31,Dependencias!$A$2:$D$26,2,FALSE),"")</f>
        <v>Direccion de Personas Juridicas</v>
      </c>
      <c r="M31" s="42"/>
      <c r="N31" s="48" t="str">
        <f>IFERROR(VLOOKUP($C31,Dependencias!$A$2:$D$26,4,FALSE),"")</f>
        <v>Vanessa Barreneche Samur</v>
      </c>
      <c r="O31" s="49">
        <v>44852</v>
      </c>
      <c r="P31" s="50">
        <f>IF(O31="","Pendiente de respuesta",NETWORKDAYS(G31,O31,FESTIVOS!$A$2:$A$146))</f>
        <v>9</v>
      </c>
      <c r="Q31" s="42" t="s">
        <v>239</v>
      </c>
      <c r="R31" s="26"/>
    </row>
    <row r="32" spans="1:18" ht="16.2">
      <c r="A32" s="42" t="s">
        <v>35</v>
      </c>
      <c r="B32" s="42" t="s">
        <v>188</v>
      </c>
      <c r="C32" s="43">
        <v>910</v>
      </c>
      <c r="D32" s="42" t="s">
        <v>187</v>
      </c>
      <c r="E32" s="42">
        <v>3555122022</v>
      </c>
      <c r="F32" s="44">
        <v>20227100180622</v>
      </c>
      <c r="G32" s="45">
        <v>44839</v>
      </c>
      <c r="H32" s="46">
        <f>IF(G32="","",WORKDAY(G32,I32,FESTIVOS!$A$2:$V$146))</f>
        <v>44861</v>
      </c>
      <c r="I32" s="47">
        <f>IFERROR(IFERROR(IF(B32=VLOOKUP(B32,Dependencias!$J$3:$J$4,1,FALSE),VLOOKUP(B32,Dependencias!$J$3:$K$4,2,FALSE)),VLOOKUP(A32,Dependencias!$F$3:$I$15,4,FALSE)),"")</f>
        <v>15</v>
      </c>
      <c r="J32" s="42" t="s">
        <v>142</v>
      </c>
      <c r="K32" s="42" t="s">
        <v>240</v>
      </c>
      <c r="L32" s="48" t="str">
        <f>IFERROR(VLOOKUP($C32,Dependencias!$A$2:$D$26,2,FALSE),"")</f>
        <v>Direccion Observatorio y Gestion del Conocimiento Cultural</v>
      </c>
      <c r="M32" s="42"/>
      <c r="N32" s="48" t="str">
        <f>IFERROR(VLOOKUP($C32,Dependencias!$A$2:$D$26,4,FALSE),"")</f>
        <v>Christian Camilo Tiria Buitrago</v>
      </c>
      <c r="O32" s="49">
        <v>44853</v>
      </c>
      <c r="P32" s="50">
        <f>IF(O32="","Pendiente de respuesta",NETWORKDAYS(G32,O32,FESTIVOS!$A$2:$A$146))</f>
        <v>10</v>
      </c>
      <c r="Q32" s="42" t="s">
        <v>241</v>
      </c>
      <c r="R32" s="26"/>
    </row>
    <row r="33" spans="1:18" ht="16.2">
      <c r="A33" s="42" t="s">
        <v>42</v>
      </c>
      <c r="B33" s="42" t="s">
        <v>24</v>
      </c>
      <c r="C33" s="43">
        <v>210</v>
      </c>
      <c r="D33" s="42" t="s">
        <v>187</v>
      </c>
      <c r="E33" s="42">
        <v>3561252022</v>
      </c>
      <c r="F33" s="44">
        <v>20227100180852</v>
      </c>
      <c r="G33" s="45">
        <v>44839</v>
      </c>
      <c r="H33" s="46">
        <f>IF(G33="","",WORKDAY(G33,I33,FESTIVOS!$A$2:$V$146))</f>
        <v>44846</v>
      </c>
      <c r="I33" s="47">
        <f>IFERROR(IFERROR(IF(B33=VLOOKUP(B33,Dependencias!$J$3:$J$4,1,FALSE),VLOOKUP(B33,Dependencias!$J$3:$K$4,2,FALSE)),VLOOKUP(A33,Dependencias!$F$3:$I$15,4,FALSE)),"")</f>
        <v>5</v>
      </c>
      <c r="J33" s="42" t="s">
        <v>192</v>
      </c>
      <c r="K33" s="42" t="s">
        <v>242</v>
      </c>
      <c r="L33" s="48" t="str">
        <f>IFERROR(VLOOKUP($C33,Dependencias!$A$2:$D$26,2,FALSE),"")</f>
        <v>Dirección de Asuntos Locales y Participación</v>
      </c>
      <c r="M33" s="42"/>
      <c r="N33" s="48" t="str">
        <f>IFERROR(VLOOKUP($C33,Dependencias!$A$2:$D$26,4,FALSE),"")</f>
        <v>Alejandro Franco Plata</v>
      </c>
      <c r="O33" s="49">
        <v>44846</v>
      </c>
      <c r="P33" s="50">
        <f>IF(O33="","Pendiente de respuesta",NETWORKDAYS(G33,O33,FESTIVOS!$A$2:$A$146))</f>
        <v>6</v>
      </c>
      <c r="Q33" s="42" t="s">
        <v>243</v>
      </c>
      <c r="R33" s="26"/>
    </row>
    <row r="34" spans="1:18" ht="16.2">
      <c r="A34" s="42" t="s">
        <v>35</v>
      </c>
      <c r="B34" s="42" t="s">
        <v>188</v>
      </c>
      <c r="C34" s="43">
        <v>330</v>
      </c>
      <c r="D34" s="42" t="s">
        <v>187</v>
      </c>
      <c r="E34" s="42">
        <v>3562142022</v>
      </c>
      <c r="F34" s="44">
        <v>20227100180892</v>
      </c>
      <c r="G34" s="45">
        <v>44839</v>
      </c>
      <c r="H34" s="46">
        <f>IF(G34="","",WORKDAY(G34,I34,FESTIVOS!$A$2:$V$146))</f>
        <v>44861</v>
      </c>
      <c r="I34" s="47">
        <f>IFERROR(IFERROR(IF(B34=VLOOKUP(B34,Dependencias!$J$3:$J$4,1,FALSE),VLOOKUP(B34,Dependencias!$J$3:$K$4,2,FALSE)),VLOOKUP(A34,Dependencias!$F$3:$I$15,4,FALSE)),"")</f>
        <v>15</v>
      </c>
      <c r="J34" s="42" t="s">
        <v>144</v>
      </c>
      <c r="K34" s="42" t="s">
        <v>244</v>
      </c>
      <c r="L34" s="48" t="str">
        <f>IFERROR(VLOOKUP($C34,Dependencias!$A$2:$D$26,2,FALSE),"")</f>
        <v>Subdirección de Infraestructura y patrimonio cultural</v>
      </c>
      <c r="M34" s="42"/>
      <c r="N34" s="48" t="str">
        <f>IFERROR(VLOOKUP($C34,Dependencias!$A$2:$D$26,4,FALSE),"")</f>
        <v>Ivan Dario Quiñones Sanchez</v>
      </c>
      <c r="O34" s="49">
        <v>44844</v>
      </c>
      <c r="P34" s="50">
        <f>IF(O34="","Pendiente de respuesta",NETWORKDAYS(G34,O34,FESTIVOS!$A$2:$A$146))</f>
        <v>4</v>
      </c>
      <c r="Q34" s="42" t="s">
        <v>245</v>
      </c>
      <c r="R34" s="26"/>
    </row>
    <row r="35" spans="1:18" ht="16.2">
      <c r="A35" s="42" t="s">
        <v>42</v>
      </c>
      <c r="B35" s="42" t="s">
        <v>188</v>
      </c>
      <c r="C35" s="43">
        <v>900</v>
      </c>
      <c r="D35" s="42" t="s">
        <v>190</v>
      </c>
      <c r="E35" s="42">
        <v>3479952022</v>
      </c>
      <c r="F35" s="44">
        <v>20227100181252</v>
      </c>
      <c r="G35" s="45">
        <v>44839</v>
      </c>
      <c r="H35" s="46">
        <f>IF(G35="","",WORKDAY(G35,I35,FESTIVOS!$A$2:$V$146))</f>
        <v>44861</v>
      </c>
      <c r="I35" s="47">
        <f>IFERROR(IFERROR(IF(B35=VLOOKUP(B35,Dependencias!$J$3:$J$4,1,FALSE),VLOOKUP(B35,Dependencias!$J$3:$K$4,2,FALSE)),VLOOKUP(A35,Dependencias!$F$3:$I$15,4,FALSE)),"")</f>
        <v>15</v>
      </c>
      <c r="J35" s="42" t="s">
        <v>142</v>
      </c>
      <c r="K35" s="42" t="s">
        <v>246</v>
      </c>
      <c r="L35" s="48" t="str">
        <f>IFERROR(VLOOKUP($C35,Dependencias!$A$2:$D$26,2,FALSE),"")</f>
        <v>Subsecretaria de Cultura Ciudadana y Gestión del Conocimiento</v>
      </c>
      <c r="M35" s="42"/>
      <c r="N35" s="48" t="str">
        <f>IFERROR(VLOOKUP($C35,Dependencias!$A$2:$D$26,4,FALSE),"")</f>
        <v>Henry Samuel Murrain Knudson</v>
      </c>
      <c r="O35" s="49">
        <v>44860</v>
      </c>
      <c r="P35" s="50">
        <f>IF(O35="","Pendiente de respuesta",NETWORKDAYS(G35,O35,FESTIVOS!$A$2:$A$146))</f>
        <v>15</v>
      </c>
      <c r="Q35" s="42" t="s">
        <v>247</v>
      </c>
      <c r="R35" s="26"/>
    </row>
    <row r="36" spans="1:18" ht="16.2">
      <c r="A36" s="42" t="s">
        <v>47</v>
      </c>
      <c r="B36" s="42" t="s">
        <v>18</v>
      </c>
      <c r="C36" s="43">
        <v>700</v>
      </c>
      <c r="D36" s="42" t="s">
        <v>187</v>
      </c>
      <c r="E36" s="42">
        <v>3566352022</v>
      </c>
      <c r="F36" s="44">
        <v>20227100180942</v>
      </c>
      <c r="G36" s="45">
        <v>44840</v>
      </c>
      <c r="H36" s="46">
        <f>IF(G36="","",WORKDAY(G36,I36,FESTIVOS!$A$2:$V$146))</f>
        <v>44855</v>
      </c>
      <c r="I36" s="47">
        <f>IFERROR(IFERROR(IF(B36=VLOOKUP(B36,Dependencias!$J$3:$J$4,1,FALSE),VLOOKUP(B36,Dependencias!$J$3:$K$4,2,FALSE)),VLOOKUP(A36,Dependencias!$F$3:$I$15,4,FALSE)),"")</f>
        <v>10</v>
      </c>
      <c r="J36" s="42" t="s">
        <v>153</v>
      </c>
      <c r="K36" s="42" t="s">
        <v>211</v>
      </c>
      <c r="L36" s="48" t="str">
        <f>IFERROR(VLOOKUP($C36,Dependencias!$A$2:$D$26,2,FALSE),"")</f>
        <v>Direccion de Gestion Corporativa</v>
      </c>
      <c r="M36" s="42"/>
      <c r="N36" s="48" t="str">
        <f>IFERROR(VLOOKUP($C36,Dependencias!$A$2:$D$26,4,FALSE),"")</f>
        <v>Yamile Borja Martinez</v>
      </c>
      <c r="O36" s="49">
        <v>44847</v>
      </c>
      <c r="P36" s="50">
        <f>IF(O36="","Pendiente de respuesta",NETWORKDAYS(G36,O36,FESTIVOS!$A$2:$A$146))</f>
        <v>6</v>
      </c>
      <c r="Q36" s="42" t="s">
        <v>248</v>
      </c>
      <c r="R36" s="26"/>
    </row>
    <row r="37" spans="1:18" ht="16.2">
      <c r="A37" s="42" t="s">
        <v>35</v>
      </c>
      <c r="B37" s="42" t="s">
        <v>24</v>
      </c>
      <c r="C37" s="43">
        <v>330</v>
      </c>
      <c r="D37" s="42" t="s">
        <v>194</v>
      </c>
      <c r="E37" s="42">
        <v>3576062022</v>
      </c>
      <c r="F37" s="44">
        <v>20227100181372</v>
      </c>
      <c r="G37" s="45">
        <v>44840</v>
      </c>
      <c r="H37" s="46">
        <f>IF(G37="","",WORKDAY(G37,I37,FESTIVOS!$A$2:$V$146))</f>
        <v>44847</v>
      </c>
      <c r="I37" s="47">
        <f>IFERROR(IFERROR(IF(B37=VLOOKUP(B37,Dependencias!$J$3:$J$4,1,FALSE),VLOOKUP(B37,Dependencias!$J$3:$K$4,2,FALSE)),VLOOKUP(A37,Dependencias!$F$3:$I$15,4,FALSE)),"")</f>
        <v>5</v>
      </c>
      <c r="J37" s="42" t="s">
        <v>192</v>
      </c>
      <c r="K37" s="42" t="s">
        <v>249</v>
      </c>
      <c r="L37" s="48" t="str">
        <f>IFERROR(VLOOKUP($C37,Dependencias!$A$2:$D$26,2,FALSE),"")</f>
        <v>Subdirección de Infraestructura y patrimonio cultural</v>
      </c>
      <c r="M37" s="42"/>
      <c r="N37" s="48" t="str">
        <f>IFERROR(VLOOKUP($C37,Dependencias!$A$2:$D$26,4,FALSE),"")</f>
        <v>Ivan Dario Quiñones Sanchez</v>
      </c>
      <c r="O37" s="49">
        <v>44844</v>
      </c>
      <c r="P37" s="50">
        <f>IF(O37="","Pendiente de respuesta",NETWORKDAYS(G37,O37,FESTIVOS!$A$2:$A$146))</f>
        <v>3</v>
      </c>
      <c r="Q37" s="42" t="s">
        <v>250</v>
      </c>
      <c r="R37" s="26"/>
    </row>
    <row r="38" spans="1:18" ht="16.2">
      <c r="A38" s="42" t="s">
        <v>47</v>
      </c>
      <c r="B38" s="42" t="s">
        <v>188</v>
      </c>
      <c r="C38" s="43">
        <v>310</v>
      </c>
      <c r="D38" s="42" t="s">
        <v>187</v>
      </c>
      <c r="E38" s="42">
        <v>3577092022</v>
      </c>
      <c r="F38" s="44">
        <v>20227100181532</v>
      </c>
      <c r="G38" s="45">
        <v>44840</v>
      </c>
      <c r="H38" s="46">
        <f>IF(G38="","",WORKDAY(G38,I38,FESTIVOS!$A$2:$V$146))</f>
        <v>44855</v>
      </c>
      <c r="I38" s="47">
        <f>IFERROR(IFERROR(IF(B38=VLOOKUP(B38,Dependencias!$J$3:$J$4,1,FALSE),VLOOKUP(B38,Dependencias!$J$3:$K$4,2,FALSE)),VLOOKUP(A38,Dependencias!$F$3:$I$15,4,FALSE)),"")</f>
        <v>10</v>
      </c>
      <c r="J38" s="42" t="s">
        <v>142</v>
      </c>
      <c r="K38" s="42" t="s">
        <v>251</v>
      </c>
      <c r="L38" s="48" t="str">
        <f>IFERROR(VLOOKUP($C38,Dependencias!$A$2:$D$26,2,FALSE),"")</f>
        <v>Subdirección de Gestión Cultural y Artística</v>
      </c>
      <c r="M38" s="42"/>
      <c r="N38" s="48" t="str">
        <f>IFERROR(VLOOKUP($C38,Dependencias!$A$2:$D$26,4,FALSE),"")</f>
        <v>Ines Elvira Montealegre Martinez</v>
      </c>
      <c r="O38" s="49">
        <v>44846</v>
      </c>
      <c r="P38" s="50">
        <f>IF(O38="","Pendiente de respuesta",NETWORKDAYS(G38,O38,FESTIVOS!$A$2:$A$146))</f>
        <v>5</v>
      </c>
      <c r="Q38" s="42" t="s">
        <v>252</v>
      </c>
      <c r="R38" s="26"/>
    </row>
    <row r="39" spans="1:18" ht="16.2">
      <c r="A39" s="42" t="s">
        <v>47</v>
      </c>
      <c r="B39" s="42" t="s">
        <v>188</v>
      </c>
      <c r="C39" s="43">
        <v>900</v>
      </c>
      <c r="D39" s="42" t="s">
        <v>187</v>
      </c>
      <c r="E39" s="42">
        <v>3554762022</v>
      </c>
      <c r="F39" s="44">
        <v>20227100180612</v>
      </c>
      <c r="G39" s="45">
        <v>44839</v>
      </c>
      <c r="H39" s="46">
        <f>IF(G39="","",WORKDAY(G39,I39,FESTIVOS!$A$2:$V$146))</f>
        <v>44854</v>
      </c>
      <c r="I39" s="47">
        <f>IFERROR(IFERROR(IF(B39=VLOOKUP(B39,Dependencias!$J$3:$J$4,1,FALSE),VLOOKUP(B39,Dependencias!$J$3:$K$4,2,FALSE)),VLOOKUP(A39,Dependencias!$F$3:$I$15,4,FALSE)),"")</f>
        <v>10</v>
      </c>
      <c r="J39" s="42" t="s">
        <v>142</v>
      </c>
      <c r="K39" s="42" t="s">
        <v>253</v>
      </c>
      <c r="L39" s="48" t="str">
        <f>IFERROR(VLOOKUP($C39,Dependencias!$A$2:$D$26,2,FALSE),"")</f>
        <v>Subsecretaria de Cultura Ciudadana y Gestión del Conocimiento</v>
      </c>
      <c r="M39" s="42"/>
      <c r="N39" s="48" t="str">
        <f>IFERROR(VLOOKUP($C39,Dependencias!$A$2:$D$26,4,FALSE),"")</f>
        <v>Henry Samuel Murrain Knudson</v>
      </c>
      <c r="O39" s="49">
        <v>44853</v>
      </c>
      <c r="P39" s="50">
        <f>IF(O39="","Pendiente de respuesta",NETWORKDAYS(G39,O39,FESTIVOS!$A$2:$A$146))</f>
        <v>10</v>
      </c>
      <c r="Q39" s="42" t="s">
        <v>254</v>
      </c>
      <c r="R39" s="26"/>
    </row>
    <row r="40" spans="1:18" ht="16.2">
      <c r="A40" s="42" t="s">
        <v>47</v>
      </c>
      <c r="B40" s="42" t="s">
        <v>24</v>
      </c>
      <c r="C40" s="43">
        <v>700</v>
      </c>
      <c r="D40" s="42" t="s">
        <v>187</v>
      </c>
      <c r="E40" s="42">
        <v>3556702022</v>
      </c>
      <c r="F40" s="44">
        <v>20227100180682</v>
      </c>
      <c r="G40" s="45">
        <v>44839</v>
      </c>
      <c r="H40" s="46">
        <f>IF(G40="","",WORKDAY(G40,I40,FESTIVOS!$A$2:$V$146))</f>
        <v>44846</v>
      </c>
      <c r="I40" s="47">
        <f>IFERROR(IFERROR(IF(B40=VLOOKUP(B40,Dependencias!$J$3:$J$4,1,FALSE),VLOOKUP(B40,Dependencias!$J$3:$K$4,2,FALSE)),VLOOKUP(A40,Dependencias!$F$3:$I$15,4,FALSE)),"")</f>
        <v>5</v>
      </c>
      <c r="J40" s="42" t="s">
        <v>192</v>
      </c>
      <c r="K40" s="42" t="s">
        <v>255</v>
      </c>
      <c r="L40" s="48" t="str">
        <f>IFERROR(VLOOKUP($C40,Dependencias!$A$2:$D$26,2,FALSE),"")</f>
        <v>Direccion de Gestion Corporativa</v>
      </c>
      <c r="M40" s="42"/>
      <c r="N40" s="48" t="str">
        <f>IFERROR(VLOOKUP($C40,Dependencias!$A$2:$D$26,4,FALSE),"")</f>
        <v>Yamile Borja Martinez</v>
      </c>
      <c r="O40" s="49">
        <v>44847</v>
      </c>
      <c r="P40" s="50">
        <f>IF(O40="","Pendiente de respuesta",NETWORKDAYS(G40,O40,FESTIVOS!$A$2:$A$146))</f>
        <v>7</v>
      </c>
      <c r="Q40" s="42" t="s">
        <v>198</v>
      </c>
      <c r="R40" s="26"/>
    </row>
    <row r="41" spans="1:18" ht="16.2">
      <c r="A41" s="42" t="s">
        <v>42</v>
      </c>
      <c r="B41" s="42" t="s">
        <v>24</v>
      </c>
      <c r="C41" s="43">
        <v>700</v>
      </c>
      <c r="D41" s="42" t="s">
        <v>190</v>
      </c>
      <c r="E41" s="42">
        <v>3556352022</v>
      </c>
      <c r="F41" s="44">
        <v>20227100181522</v>
      </c>
      <c r="G41" s="45">
        <v>44839</v>
      </c>
      <c r="H41" s="46">
        <f>IF(G41="","",WORKDAY(G41,I41,FESTIVOS!$A$2:$V$146))</f>
        <v>44846</v>
      </c>
      <c r="I41" s="47">
        <f>IFERROR(IFERROR(IF(B41=VLOOKUP(B41,Dependencias!$J$3:$J$4,1,FALSE),VLOOKUP(B41,Dependencias!$J$3:$K$4,2,FALSE)),VLOOKUP(A41,Dependencias!$F$3:$I$15,4,FALSE)),"")</f>
        <v>5</v>
      </c>
      <c r="J41" s="42" t="s">
        <v>192</v>
      </c>
      <c r="K41" s="42" t="s">
        <v>256</v>
      </c>
      <c r="L41" s="48" t="str">
        <f>IFERROR(VLOOKUP($C41,Dependencias!$A$2:$D$26,2,FALSE),"")</f>
        <v>Direccion de Gestion Corporativa</v>
      </c>
      <c r="M41" s="42"/>
      <c r="N41" s="48" t="str">
        <f>IFERROR(VLOOKUP($C41,Dependencias!$A$2:$D$26,4,FALSE),"")</f>
        <v>Yamile Borja Martinez</v>
      </c>
      <c r="O41" s="49">
        <v>44840</v>
      </c>
      <c r="P41" s="50">
        <f>IF(O41="","Pendiente de respuesta",NETWORKDAYS(G41,O41,FESTIVOS!$A$2:$A$146))</f>
        <v>2</v>
      </c>
      <c r="Q41" s="42" t="s">
        <v>198</v>
      </c>
      <c r="R41" s="26"/>
    </row>
    <row r="42" spans="1:18" ht="16.2">
      <c r="A42" s="42" t="s">
        <v>42</v>
      </c>
      <c r="B42" s="42" t="s">
        <v>24</v>
      </c>
      <c r="C42" s="43">
        <v>300</v>
      </c>
      <c r="D42" s="42" t="s">
        <v>187</v>
      </c>
      <c r="E42" s="42">
        <v>3562332022</v>
      </c>
      <c r="F42" s="44">
        <v>20227100180912</v>
      </c>
      <c r="G42" s="45">
        <v>44839</v>
      </c>
      <c r="H42" s="46">
        <f>IF(G42="","",WORKDAY(G42,I42,FESTIVOS!$A$2:$V$146))</f>
        <v>44846</v>
      </c>
      <c r="I42" s="47">
        <f>IFERROR(IFERROR(IF(B42=VLOOKUP(B42,Dependencias!$J$3:$J$4,1,FALSE),VLOOKUP(B42,Dependencias!$J$3:$K$4,2,FALSE)),VLOOKUP(A42,Dependencias!$F$3:$I$15,4,FALSE)),"")</f>
        <v>5</v>
      </c>
      <c r="J42" s="42" t="s">
        <v>192</v>
      </c>
      <c r="K42" s="42" t="s">
        <v>257</v>
      </c>
      <c r="L42" s="48" t="str">
        <f>IFERROR(VLOOKUP($C42,Dependencias!$A$2:$D$26,2,FALSE),"")</f>
        <v>Dirección de Arte, Cultura y Patrimonio</v>
      </c>
      <c r="M42" s="42"/>
      <c r="N42" s="48" t="str">
        <f>IFERROR(VLOOKUP($C42,Dependencias!$A$2:$D$26,4,FALSE),"")</f>
        <v>Jaime Andrés Tenorio Tascon</v>
      </c>
      <c r="O42" s="49">
        <v>44844</v>
      </c>
      <c r="P42" s="50">
        <f>IF(O42="","Pendiente de respuesta",NETWORKDAYS(G42,O42,FESTIVOS!$A$2:$A$146))</f>
        <v>4</v>
      </c>
      <c r="Q42" s="42" t="s">
        <v>198</v>
      </c>
      <c r="R42" s="26"/>
    </row>
    <row r="43" spans="1:18" ht="16.2">
      <c r="A43" s="42" t="s">
        <v>47</v>
      </c>
      <c r="B43" s="42" t="s">
        <v>24</v>
      </c>
      <c r="C43" s="43">
        <v>700</v>
      </c>
      <c r="D43" s="42" t="s">
        <v>194</v>
      </c>
      <c r="E43" s="42">
        <v>3576022022</v>
      </c>
      <c r="F43" s="44">
        <v>20227100181462</v>
      </c>
      <c r="G43" s="45">
        <v>44840</v>
      </c>
      <c r="H43" s="46">
        <f>IF(G43="","",WORKDAY(G43,I43,FESTIVOS!$A$2:$V$146))</f>
        <v>44847</v>
      </c>
      <c r="I43" s="47">
        <f>IFERROR(IFERROR(IF(B43=VLOOKUP(B43,Dependencias!$J$3:$J$4,1,FALSE),VLOOKUP(B43,Dependencias!$J$3:$K$4,2,FALSE)),VLOOKUP(A43,Dependencias!$F$3:$I$15,4,FALSE)),"")</f>
        <v>5</v>
      </c>
      <c r="J43" s="42" t="s">
        <v>192</v>
      </c>
      <c r="K43" s="42" t="s">
        <v>258</v>
      </c>
      <c r="L43" s="48" t="str">
        <f>IFERROR(VLOOKUP($C43,Dependencias!$A$2:$D$26,2,FALSE),"")</f>
        <v>Direccion de Gestion Corporativa</v>
      </c>
      <c r="M43" s="42"/>
      <c r="N43" s="48" t="str">
        <f>IFERROR(VLOOKUP($C43,Dependencias!$A$2:$D$26,4,FALSE),"")</f>
        <v>Yamile Borja Martinez</v>
      </c>
      <c r="O43" s="49">
        <v>44840</v>
      </c>
      <c r="P43" s="50">
        <f>IF(O43="","Pendiente de respuesta",NETWORKDAYS(G43,O43,FESTIVOS!$A$2:$A$146))</f>
        <v>1</v>
      </c>
      <c r="Q43" s="42" t="s">
        <v>198</v>
      </c>
      <c r="R43" s="26"/>
    </row>
    <row r="44" spans="1:18" ht="16.2">
      <c r="A44" s="42" t="s">
        <v>47</v>
      </c>
      <c r="B44" s="42" t="s">
        <v>18</v>
      </c>
      <c r="C44" s="43">
        <v>700</v>
      </c>
      <c r="D44" s="42" t="s">
        <v>187</v>
      </c>
      <c r="E44" s="42">
        <v>3576272022</v>
      </c>
      <c r="F44" s="44">
        <v>20227100181492</v>
      </c>
      <c r="G44" s="45">
        <v>44840</v>
      </c>
      <c r="H44" s="46">
        <f>IF(G44="","",WORKDAY(G44,I44,FESTIVOS!$A$2:$V$146))</f>
        <v>44855</v>
      </c>
      <c r="I44" s="47">
        <f>IFERROR(IFERROR(IF(B44=VLOOKUP(B44,Dependencias!$J$3:$J$4,1,FALSE),VLOOKUP(B44,Dependencias!$J$3:$K$4,2,FALSE)),VLOOKUP(A44,Dependencias!$F$3:$I$15,4,FALSE)),"")</f>
        <v>10</v>
      </c>
      <c r="J44" s="42" t="s">
        <v>189</v>
      </c>
      <c r="K44" s="42" t="s">
        <v>259</v>
      </c>
      <c r="L44" s="48" t="str">
        <f>IFERROR(VLOOKUP($C44,Dependencias!$A$2:$D$26,2,FALSE),"")</f>
        <v>Direccion de Gestion Corporativa</v>
      </c>
      <c r="M44" s="42"/>
      <c r="N44" s="48" t="str">
        <f>IFERROR(VLOOKUP($C44,Dependencias!$A$2:$D$26,4,FALSE),"")</f>
        <v>Yamile Borja Martinez</v>
      </c>
      <c r="O44" s="49">
        <v>44855</v>
      </c>
      <c r="P44" s="50">
        <f>IF(O44="","Pendiente de respuesta",NETWORKDAYS(G44,O44,FESTIVOS!$A$2:$A$146))</f>
        <v>11</v>
      </c>
      <c r="Q44" s="42" t="s">
        <v>260</v>
      </c>
      <c r="R44" s="26"/>
    </row>
    <row r="45" spans="1:18" ht="16.2">
      <c r="A45" s="42" t="s">
        <v>47</v>
      </c>
      <c r="B45" s="42" t="s">
        <v>188</v>
      </c>
      <c r="C45" s="43">
        <v>220</v>
      </c>
      <c r="D45" s="42" t="s">
        <v>187</v>
      </c>
      <c r="E45" s="42">
        <v>3580442022</v>
      </c>
      <c r="F45" s="44">
        <v>20227100181572</v>
      </c>
      <c r="G45" s="45">
        <v>44840</v>
      </c>
      <c r="H45" s="46">
        <f>IF(G45="","",WORKDAY(G45,I45,FESTIVOS!$A$2:$V$146))</f>
        <v>44855</v>
      </c>
      <c r="I45" s="47">
        <f>IFERROR(IFERROR(IF(B45=VLOOKUP(B45,Dependencias!$J$3:$J$4,1,FALSE),VLOOKUP(B45,Dependencias!$J$3:$K$4,2,FALSE)),VLOOKUP(A45,Dependencias!$F$3:$I$15,4,FALSE)),"")</f>
        <v>10</v>
      </c>
      <c r="J45" s="42" t="s">
        <v>189</v>
      </c>
      <c r="K45" s="42" t="s">
        <v>261</v>
      </c>
      <c r="L45" s="48" t="str">
        <f>IFERROR(VLOOKUP($C45,Dependencias!$A$2:$D$26,2,FALSE),"")</f>
        <v>Dirección de Fomento</v>
      </c>
      <c r="M45" s="42"/>
      <c r="N45" s="48" t="str">
        <f>IFERROR(VLOOKUP($C45,Dependencias!$A$2:$D$26,4,FALSE),"")</f>
        <v>Liliana Marcela Pamplona Romero</v>
      </c>
      <c r="O45" s="49">
        <v>44847</v>
      </c>
      <c r="P45" s="50">
        <f>IF(O45="","Pendiente de respuesta",NETWORKDAYS(G45,O45,FESTIVOS!$A$2:$A$146))</f>
        <v>6</v>
      </c>
      <c r="Q45" s="42" t="s">
        <v>262</v>
      </c>
      <c r="R45" s="26"/>
    </row>
    <row r="46" spans="1:18" ht="16.2">
      <c r="A46" s="42" t="s">
        <v>47</v>
      </c>
      <c r="B46" s="42" t="s">
        <v>188</v>
      </c>
      <c r="C46" s="43">
        <v>310</v>
      </c>
      <c r="D46" s="42" t="s">
        <v>187</v>
      </c>
      <c r="E46" s="42">
        <v>3590802022</v>
      </c>
      <c r="F46" s="44">
        <v>20227100181852</v>
      </c>
      <c r="G46" s="45">
        <v>44841</v>
      </c>
      <c r="H46" s="46">
        <f>IF(G46="","",WORKDAY(G46,I46,FESTIVOS!$A$2:$V$146))</f>
        <v>44858</v>
      </c>
      <c r="I46" s="47">
        <f>IFERROR(IFERROR(IF(B46=VLOOKUP(B46,Dependencias!$J$3:$J$4,1,FALSE),VLOOKUP(B46,Dependencias!$J$3:$K$4,2,FALSE)),VLOOKUP(A46,Dependencias!$F$3:$I$15,4,FALSE)),"")</f>
        <v>10</v>
      </c>
      <c r="J46" s="42" t="s">
        <v>142</v>
      </c>
      <c r="K46" s="42" t="s">
        <v>263</v>
      </c>
      <c r="L46" s="48" t="str">
        <f>IFERROR(VLOOKUP($C46,Dependencias!$A$2:$D$26,2,FALSE),"")</f>
        <v>Subdirección de Gestión Cultural y Artística</v>
      </c>
      <c r="M46" s="42"/>
      <c r="N46" s="48" t="str">
        <f>IFERROR(VLOOKUP($C46,Dependencias!$A$2:$D$26,4,FALSE),"")</f>
        <v>Ines Elvira Montealegre Martinez</v>
      </c>
      <c r="O46" s="49">
        <v>44852</v>
      </c>
      <c r="P46" s="50">
        <f>IF(O46="","Pendiente de respuesta",NETWORKDAYS(G46,O46,FESTIVOS!$A$2:$A$146))</f>
        <v>7</v>
      </c>
      <c r="Q46" s="42" t="s">
        <v>264</v>
      </c>
      <c r="R46" s="26"/>
    </row>
    <row r="47" spans="1:18" ht="16.2">
      <c r="A47" s="42" t="s">
        <v>47</v>
      </c>
      <c r="B47" s="42" t="s">
        <v>188</v>
      </c>
      <c r="C47" s="43">
        <v>730</v>
      </c>
      <c r="D47" s="42" t="s">
        <v>187</v>
      </c>
      <c r="E47" s="42">
        <v>3593302022</v>
      </c>
      <c r="F47" s="44">
        <v>20227100182052</v>
      </c>
      <c r="G47" s="45">
        <v>44841</v>
      </c>
      <c r="H47" s="46">
        <f>IF(G47="","",WORKDAY(G47,I47,FESTIVOS!$A$2:$V$146))</f>
        <v>44858</v>
      </c>
      <c r="I47" s="47">
        <f>IFERROR(IFERROR(IF(B47=VLOOKUP(B47,Dependencias!$J$3:$J$4,1,FALSE),VLOOKUP(B47,Dependencias!$J$3:$K$4,2,FALSE)),VLOOKUP(A47,Dependencias!$F$3:$I$15,4,FALSE)),"")</f>
        <v>10</v>
      </c>
      <c r="J47" s="42" t="s">
        <v>138</v>
      </c>
      <c r="K47" s="42" t="s">
        <v>265</v>
      </c>
      <c r="L47" s="48" t="str">
        <f>IFERROR(VLOOKUP($C47,Dependencias!$A$2:$D$26,2,FALSE),"")</f>
        <v>Grupo Interno De Trabajo De Gestión Del Talento Humano</v>
      </c>
      <c r="M47" s="42"/>
      <c r="N47" s="48" t="str">
        <f>IFERROR(VLOOKUP($C47,Dependencias!$A$2:$D$26,4,FALSE),"")</f>
        <v>Alba Nohora Diaz Galan</v>
      </c>
      <c r="O47" s="49">
        <v>44854</v>
      </c>
      <c r="P47" s="50">
        <f>IF(O47="","Pendiente de respuesta",NETWORKDAYS(G47,O47,FESTIVOS!$A$2:$A$146))</f>
        <v>9</v>
      </c>
      <c r="Q47" s="42" t="s">
        <v>266</v>
      </c>
      <c r="R47" s="26"/>
    </row>
    <row r="48" spans="1:18" ht="16.2">
      <c r="A48" s="42" t="s">
        <v>47</v>
      </c>
      <c r="B48" s="42" t="s">
        <v>18</v>
      </c>
      <c r="C48" s="43">
        <v>700</v>
      </c>
      <c r="D48" s="42" t="s">
        <v>190</v>
      </c>
      <c r="E48" s="42">
        <v>3590762022</v>
      </c>
      <c r="F48" s="44">
        <v>20227100185062</v>
      </c>
      <c r="G48" s="45">
        <v>44841</v>
      </c>
      <c r="H48" s="46">
        <f>IF(G48="","",WORKDAY(G48,I48,FESTIVOS!$A$2:$V$146))</f>
        <v>44858</v>
      </c>
      <c r="I48" s="47">
        <f>IFERROR(IFERROR(IF(B48=VLOOKUP(B48,Dependencias!$J$3:$J$4,1,FALSE),VLOOKUP(B48,Dependencias!$J$3:$K$4,2,FALSE)),VLOOKUP(A48,Dependencias!$F$3:$I$15,4,FALSE)),"")</f>
        <v>10</v>
      </c>
      <c r="J48" s="42" t="s">
        <v>153</v>
      </c>
      <c r="K48" s="42" t="s">
        <v>267</v>
      </c>
      <c r="L48" s="48" t="str">
        <f>IFERROR(VLOOKUP($C48,Dependencias!$A$2:$D$26,2,FALSE),"")</f>
        <v>Direccion de Gestion Corporativa</v>
      </c>
      <c r="M48" s="42"/>
      <c r="N48" s="48" t="str">
        <f>IFERROR(VLOOKUP($C48,Dependencias!$A$2:$D$26,4,FALSE),"")</f>
        <v>Yamile Borja Martinez</v>
      </c>
      <c r="O48" s="49">
        <v>44858</v>
      </c>
      <c r="P48" s="50">
        <f>IF(O48="","Pendiente de respuesta",NETWORKDAYS(G48,O48,FESTIVOS!$A$2:$A$146))</f>
        <v>11</v>
      </c>
      <c r="Q48" s="42" t="s">
        <v>268</v>
      </c>
      <c r="R48" s="26"/>
    </row>
    <row r="49" spans="1:18" ht="16.2">
      <c r="A49" s="42" t="s">
        <v>47</v>
      </c>
      <c r="B49" s="42" t="s">
        <v>188</v>
      </c>
      <c r="C49" s="43">
        <v>230</v>
      </c>
      <c r="D49" s="42" t="s">
        <v>190</v>
      </c>
      <c r="E49" s="42">
        <v>3600902022</v>
      </c>
      <c r="F49" s="44">
        <v>20227100184502</v>
      </c>
      <c r="G49" s="45">
        <v>44844</v>
      </c>
      <c r="H49" s="46">
        <f>IF(G49="","",WORKDAY(G49,I49,FESTIVOS!$A$2:$V$146))</f>
        <v>44859</v>
      </c>
      <c r="I49" s="47">
        <f>IFERROR(IFERROR(IF(B49=VLOOKUP(B49,Dependencias!$J$3:$J$4,1,FALSE),VLOOKUP(B49,Dependencias!$J$3:$K$4,2,FALSE)),VLOOKUP(A49,Dependencias!$F$3:$I$15,4,FALSE)),"")</f>
        <v>10</v>
      </c>
      <c r="J49" s="42" t="s">
        <v>193</v>
      </c>
      <c r="K49" s="42" t="s">
        <v>269</v>
      </c>
      <c r="L49" s="48" t="str">
        <f>IFERROR(VLOOKUP($C49,Dependencias!$A$2:$D$26,2,FALSE),"")</f>
        <v>Direccion de Personas Juridicas</v>
      </c>
      <c r="M49" s="42"/>
      <c r="N49" s="48" t="str">
        <f>IFERROR(VLOOKUP($C49,Dependencias!$A$2:$D$26,4,FALSE),"")</f>
        <v>Vanessa Barreneche Samur</v>
      </c>
      <c r="O49" s="49">
        <v>44853</v>
      </c>
      <c r="P49" s="50">
        <f>IF(O49="","Pendiente de respuesta",NETWORKDAYS(G49,O49,FESTIVOS!$A$2:$A$146))</f>
        <v>7</v>
      </c>
      <c r="Q49" s="42" t="s">
        <v>270</v>
      </c>
      <c r="R49" s="26"/>
    </row>
    <row r="50" spans="1:18" ht="16.2">
      <c r="A50" s="42" t="s">
        <v>47</v>
      </c>
      <c r="B50" s="42" t="s">
        <v>188</v>
      </c>
      <c r="C50" s="43">
        <v>700</v>
      </c>
      <c r="D50" s="42" t="s">
        <v>187</v>
      </c>
      <c r="E50" s="42">
        <v>3585982022</v>
      </c>
      <c r="F50" s="44">
        <v>20227100181692</v>
      </c>
      <c r="G50" s="45">
        <v>44841</v>
      </c>
      <c r="H50" s="46">
        <f>IF(G50="","",WORKDAY(G50,I50,FESTIVOS!$A$2:$V$146))</f>
        <v>44858</v>
      </c>
      <c r="I50" s="47">
        <f>IFERROR(IFERROR(IF(B50=VLOOKUP(B50,Dependencias!$J$3:$J$4,1,FALSE),VLOOKUP(B50,Dependencias!$J$3:$K$4,2,FALSE)),VLOOKUP(A50,Dependencias!$F$3:$I$15,4,FALSE)),"")</f>
        <v>10</v>
      </c>
      <c r="J50" s="42" t="s">
        <v>192</v>
      </c>
      <c r="K50" s="42" t="s">
        <v>271</v>
      </c>
      <c r="L50" s="48" t="str">
        <f>IFERROR(VLOOKUP($C50,Dependencias!$A$2:$D$26,2,FALSE),"")</f>
        <v>Direccion de Gestion Corporativa</v>
      </c>
      <c r="M50" s="42"/>
      <c r="N50" s="48" t="str">
        <f>IFERROR(VLOOKUP($C50,Dependencias!$A$2:$D$26,4,FALSE),"")</f>
        <v>Yamile Borja Martinez</v>
      </c>
      <c r="O50" s="49">
        <v>44846</v>
      </c>
      <c r="P50" s="50">
        <f>IF(O50="","Pendiente de respuesta",NETWORKDAYS(G50,O50,FESTIVOS!$A$2:$A$146))</f>
        <v>4</v>
      </c>
      <c r="Q50" s="42" t="s">
        <v>236</v>
      </c>
      <c r="R50" s="26"/>
    </row>
    <row r="51" spans="1:18" ht="16.2">
      <c r="A51" s="42" t="s">
        <v>42</v>
      </c>
      <c r="B51" s="42" t="s">
        <v>24</v>
      </c>
      <c r="C51" s="43">
        <v>700</v>
      </c>
      <c r="D51" s="42" t="s">
        <v>194</v>
      </c>
      <c r="E51" s="42">
        <v>3592222022</v>
      </c>
      <c r="F51" s="44">
        <v>20227100182002</v>
      </c>
      <c r="G51" s="53">
        <v>44841</v>
      </c>
      <c r="H51" s="46">
        <f>IF(G51="","",WORKDAY(G51,I51,FESTIVOS!$A$2:$V$146))</f>
        <v>44848</v>
      </c>
      <c r="I51" s="47">
        <f>IFERROR(IFERROR(IF(B51=VLOOKUP(B51,Dependencias!$J$3:$J$4,1,FALSE),VLOOKUP(B51,Dependencias!$J$3:$K$4,2,FALSE)),VLOOKUP(A51,Dependencias!$F$3:$I$15,4,FALSE)),"")</f>
        <v>5</v>
      </c>
      <c r="J51" s="42" t="s">
        <v>192</v>
      </c>
      <c r="K51" s="42" t="s">
        <v>272</v>
      </c>
      <c r="L51" s="48" t="str">
        <f>IFERROR(VLOOKUP($C51,Dependencias!$A$2:$D$26,2,FALSE),"")</f>
        <v>Direccion de Gestion Corporativa</v>
      </c>
      <c r="M51" s="42"/>
      <c r="N51" s="48" t="str">
        <f>IFERROR(VLOOKUP($C51,Dependencias!$A$2:$D$26,4,FALSE),"")</f>
        <v>Yamile Borja Martinez</v>
      </c>
      <c r="O51" s="49">
        <v>44847</v>
      </c>
      <c r="P51" s="50">
        <f>IF(O51="","Pendiente de respuesta",NETWORKDAYS(G51,O51,FESTIVOS!$A$2:$A$146))</f>
        <v>5</v>
      </c>
      <c r="Q51" s="42" t="s">
        <v>198</v>
      </c>
      <c r="R51" s="26"/>
    </row>
    <row r="52" spans="1:18" ht="15.75" customHeight="1">
      <c r="A52" s="42" t="s">
        <v>42</v>
      </c>
      <c r="B52" s="42" t="s">
        <v>24</v>
      </c>
      <c r="C52" s="43">
        <v>700</v>
      </c>
      <c r="D52" s="42" t="s">
        <v>187</v>
      </c>
      <c r="E52" s="42">
        <v>3596322022</v>
      </c>
      <c r="F52" s="44">
        <v>20227100182222</v>
      </c>
      <c r="G52" s="45">
        <v>44841</v>
      </c>
      <c r="H52" s="46">
        <f>IF(G52="","",WORKDAY(G52,I52,FESTIVOS!$A$2:$V$146))</f>
        <v>44848</v>
      </c>
      <c r="I52" s="47">
        <f>IFERROR(IFERROR(IF(B52=VLOOKUP(B52,Dependencias!$J$3:$J$4,1,FALSE),VLOOKUP(B52,Dependencias!$J$3:$K$4,2,FALSE)),VLOOKUP(A52,Dependencias!$F$3:$I$15,4,FALSE)),"")</f>
        <v>5</v>
      </c>
      <c r="J52" s="42" t="s">
        <v>192</v>
      </c>
      <c r="K52" s="42" t="s">
        <v>273</v>
      </c>
      <c r="L52" s="48" t="str">
        <f>IFERROR(VLOOKUP($C52,Dependencias!$A$2:$D$26,2,FALSE),"")</f>
        <v>Direccion de Gestion Corporativa</v>
      </c>
      <c r="M52" s="42"/>
      <c r="N52" s="48" t="str">
        <f>IFERROR(VLOOKUP($C52,Dependencias!$A$2:$D$26,4,FALSE),"")</f>
        <v>Yamile Borja Martinez</v>
      </c>
      <c r="O52" s="49">
        <v>44844</v>
      </c>
      <c r="P52" s="50">
        <f>IF(O52="","Pendiente de respuesta",NETWORKDAYS(G52,O52,FESTIVOS!$A$2:$A$146))</f>
        <v>2</v>
      </c>
      <c r="Q52" s="42" t="s">
        <v>198</v>
      </c>
      <c r="R52" s="26"/>
    </row>
    <row r="53" spans="1:18" ht="16.2">
      <c r="A53" s="42" t="s">
        <v>42</v>
      </c>
      <c r="B53" s="42" t="s">
        <v>188</v>
      </c>
      <c r="C53" s="43">
        <v>220</v>
      </c>
      <c r="D53" s="42" t="s">
        <v>187</v>
      </c>
      <c r="E53" s="42">
        <v>3596822022</v>
      </c>
      <c r="F53" s="44">
        <v>20227100182262</v>
      </c>
      <c r="G53" s="45">
        <v>44841</v>
      </c>
      <c r="H53" s="46">
        <f>IF(G53="","",WORKDAY(G53,I53,FESTIVOS!$A$2:$V$146))</f>
        <v>44865</v>
      </c>
      <c r="I53" s="47">
        <f>IFERROR(IFERROR(IF(B53=VLOOKUP(B53,Dependencias!$J$3:$J$4,1,FALSE),VLOOKUP(B53,Dependencias!$J$3:$K$4,2,FALSE)),VLOOKUP(A53,Dependencias!$F$3:$I$15,4,FALSE)),"")</f>
        <v>15</v>
      </c>
      <c r="J53" s="42" t="s">
        <v>189</v>
      </c>
      <c r="K53" s="52" t="s">
        <v>274</v>
      </c>
      <c r="L53" s="48" t="str">
        <f>IFERROR(VLOOKUP($C53,Dependencias!$A$2:$D$26,2,FALSE),"")</f>
        <v>Dirección de Fomento</v>
      </c>
      <c r="M53" s="42"/>
      <c r="N53" s="48" t="str">
        <f>IFERROR(VLOOKUP($C53,Dependencias!$A$2:$D$26,4,FALSE),"")</f>
        <v>Liliana Marcela Pamplona Romero</v>
      </c>
      <c r="O53" s="49">
        <v>44852</v>
      </c>
      <c r="P53" s="50">
        <f>IF(O53="","Pendiente de respuesta",NETWORKDAYS(G53,O53,FESTIVOS!$A$2:$A$146))</f>
        <v>7</v>
      </c>
      <c r="Q53" s="42" t="s">
        <v>275</v>
      </c>
      <c r="R53" s="26"/>
    </row>
    <row r="54" spans="1:18" ht="16.2">
      <c r="A54" s="42" t="s">
        <v>42</v>
      </c>
      <c r="B54" s="42" t="s">
        <v>188</v>
      </c>
      <c r="C54" s="43">
        <v>230</v>
      </c>
      <c r="D54" s="42" t="s">
        <v>187</v>
      </c>
      <c r="E54" s="42">
        <v>3601202022</v>
      </c>
      <c r="F54" s="44">
        <v>20227100182892</v>
      </c>
      <c r="G54" s="45">
        <v>44841</v>
      </c>
      <c r="H54" s="46">
        <f>IF(G54="","",WORKDAY(G54,I54,FESTIVOS!$A$2:$V$146))</f>
        <v>44865</v>
      </c>
      <c r="I54" s="47">
        <f>IFERROR(IFERROR(IF(B54=VLOOKUP(B54,Dependencias!$J$3:$J$4,1,FALSE),VLOOKUP(B54,Dependencias!$J$3:$K$4,2,FALSE)),VLOOKUP(A54,Dependencias!$F$3:$I$15,4,FALSE)),"")</f>
        <v>15</v>
      </c>
      <c r="J54" s="42" t="s">
        <v>193</v>
      </c>
      <c r="K54" s="42" t="s">
        <v>276</v>
      </c>
      <c r="L54" s="48" t="str">
        <f>IFERROR(VLOOKUP($C54,Dependencias!$A$2:$D$26,2,FALSE),"")</f>
        <v>Direccion de Personas Juridicas</v>
      </c>
      <c r="M54" s="42"/>
      <c r="N54" s="48" t="str">
        <f>IFERROR(VLOOKUP($C54,Dependencias!$A$2:$D$26,4,FALSE),"")</f>
        <v>Vanessa Barreneche Samur</v>
      </c>
      <c r="O54" s="49">
        <v>44853</v>
      </c>
      <c r="P54" s="50">
        <f>IF(O54="","Pendiente de respuesta",NETWORKDAYS(G54,O54,FESTIVOS!$A$2:$A$146))</f>
        <v>8</v>
      </c>
      <c r="Q54" s="42" t="s">
        <v>270</v>
      </c>
      <c r="R54" s="26"/>
    </row>
    <row r="55" spans="1:18" ht="16.2">
      <c r="A55" s="42" t="s">
        <v>47</v>
      </c>
      <c r="B55" s="42" t="s">
        <v>188</v>
      </c>
      <c r="C55" s="43">
        <v>700</v>
      </c>
      <c r="D55" s="42" t="s">
        <v>190</v>
      </c>
      <c r="E55" s="42">
        <v>3605412022</v>
      </c>
      <c r="F55" s="44">
        <v>20227100182932</v>
      </c>
      <c r="G55" s="45">
        <v>44844</v>
      </c>
      <c r="H55" s="46">
        <f>IF(G55="","",WORKDAY(G55,I55,FESTIVOS!$A$2:$V$146))</f>
        <v>44859</v>
      </c>
      <c r="I55" s="47">
        <f>IFERROR(IFERROR(IF(B55=VLOOKUP(B55,Dependencias!$J$3:$J$4,1,FALSE),VLOOKUP(B55,Dependencias!$J$3:$K$4,2,FALSE)),VLOOKUP(A55,Dependencias!$F$3:$I$15,4,FALSE)),"")</f>
        <v>10</v>
      </c>
      <c r="J55" s="42" t="s">
        <v>153</v>
      </c>
      <c r="K55" s="42" t="s">
        <v>277</v>
      </c>
      <c r="L55" s="48" t="str">
        <f>IFERROR(VLOOKUP($C55,Dependencias!$A$2:$D$26,2,FALSE),"")</f>
        <v>Direccion de Gestion Corporativa</v>
      </c>
      <c r="M55" s="42"/>
      <c r="N55" s="48" t="str">
        <f>IFERROR(VLOOKUP($C55,Dependencias!$A$2:$D$26,4,FALSE),"")</f>
        <v>Yamile Borja Martinez</v>
      </c>
      <c r="O55" s="49">
        <v>44846</v>
      </c>
      <c r="P55" s="50">
        <f>IF(O55="","Pendiente de respuesta",NETWORKDAYS(G55,O55,FESTIVOS!$A$2:$A$146))</f>
        <v>3</v>
      </c>
      <c r="Q55" s="42" t="s">
        <v>236</v>
      </c>
      <c r="R55" s="26"/>
    </row>
    <row r="56" spans="1:18" ht="16.2">
      <c r="A56" s="42" t="s">
        <v>42</v>
      </c>
      <c r="B56" s="42" t="s">
        <v>188</v>
      </c>
      <c r="C56" s="43">
        <v>700</v>
      </c>
      <c r="D56" s="42" t="s">
        <v>187</v>
      </c>
      <c r="E56" s="42">
        <v>3610582022</v>
      </c>
      <c r="F56" s="44">
        <v>20227100182512</v>
      </c>
      <c r="G56" s="45">
        <v>44844</v>
      </c>
      <c r="H56" s="46">
        <f>IF(G56="","",WORKDAY(G56,I56,FESTIVOS!$A$2:$V$146))</f>
        <v>44866</v>
      </c>
      <c r="I56" s="47">
        <f>IFERROR(IFERROR(IF(B56=VLOOKUP(B56,Dependencias!$J$3:$J$4,1,FALSE),VLOOKUP(B56,Dependencias!$J$3:$K$4,2,FALSE)),VLOOKUP(A56,Dependencias!$F$3:$I$15,4,FALSE)),"")</f>
        <v>15</v>
      </c>
      <c r="J56" s="42" t="s">
        <v>192</v>
      </c>
      <c r="K56" s="42" t="s">
        <v>278</v>
      </c>
      <c r="L56" s="48" t="str">
        <f>IFERROR(VLOOKUP($C56,Dependencias!$A$2:$D$26,2,FALSE),"")</f>
        <v>Direccion de Gestion Corporativa</v>
      </c>
      <c r="M56" s="42"/>
      <c r="N56" s="48" t="str">
        <f>IFERROR(VLOOKUP($C56,Dependencias!$A$2:$D$26,4,FALSE),"")</f>
        <v>Yamile Borja Martinez</v>
      </c>
      <c r="O56" s="49">
        <v>44853</v>
      </c>
      <c r="P56" s="50">
        <f>IF(O56="","Pendiente de respuesta",NETWORKDAYS(G56,O56,FESTIVOS!$A$2:$A$146))</f>
        <v>7</v>
      </c>
      <c r="Q56" s="42" t="s">
        <v>279</v>
      </c>
      <c r="R56" s="26"/>
    </row>
    <row r="57" spans="1:18" ht="16.2">
      <c r="A57" s="42" t="s">
        <v>42</v>
      </c>
      <c r="B57" s="42" t="s">
        <v>188</v>
      </c>
      <c r="C57" s="43">
        <v>330</v>
      </c>
      <c r="D57" s="42" t="s">
        <v>187</v>
      </c>
      <c r="E57" s="42">
        <v>3611142022</v>
      </c>
      <c r="F57" s="44">
        <v>20227100182562</v>
      </c>
      <c r="G57" s="45">
        <v>44844</v>
      </c>
      <c r="H57" s="46">
        <f>IF(G57="","",WORKDAY(G57,I57,FESTIVOS!$A$2:$V$146))</f>
        <v>44866</v>
      </c>
      <c r="I57" s="47">
        <f>IFERROR(IFERROR(IF(B57=VLOOKUP(B57,Dependencias!$J$3:$J$4,1,FALSE),VLOOKUP(B57,Dependencias!$J$3:$K$4,2,FALSE)),VLOOKUP(A57,Dependencias!$F$3:$I$15,4,FALSE)),"")</f>
        <v>15</v>
      </c>
      <c r="J57" s="42" t="s">
        <v>144</v>
      </c>
      <c r="K57" s="42" t="s">
        <v>280</v>
      </c>
      <c r="L57" s="48" t="str">
        <f>IFERROR(VLOOKUP($C57,Dependencias!$A$2:$D$26,2,FALSE),"")</f>
        <v>Subdirección de Infraestructura y patrimonio cultural</v>
      </c>
      <c r="M57" s="42"/>
      <c r="N57" s="48" t="str">
        <f>IFERROR(VLOOKUP($C57,Dependencias!$A$2:$D$26,4,FALSE),"")</f>
        <v>Ivan Dario Quiñones Sanchez</v>
      </c>
      <c r="O57" s="49">
        <v>44861</v>
      </c>
      <c r="P57" s="50">
        <f>IF(O57="","Pendiente de respuesta",NETWORKDAYS(G57,O57,FESTIVOS!$A$2:$A$146))</f>
        <v>13</v>
      </c>
      <c r="Q57" s="42" t="s">
        <v>281</v>
      </c>
      <c r="R57" s="26"/>
    </row>
    <row r="58" spans="1:18" ht="16.2">
      <c r="A58" s="42" t="s">
        <v>47</v>
      </c>
      <c r="B58" s="42" t="s">
        <v>188</v>
      </c>
      <c r="C58" s="43">
        <v>700</v>
      </c>
      <c r="D58" s="42" t="s">
        <v>187</v>
      </c>
      <c r="E58" s="42">
        <v>3611212022</v>
      </c>
      <c r="F58" s="44">
        <v>20227100182592</v>
      </c>
      <c r="G58" s="45">
        <v>44844</v>
      </c>
      <c r="H58" s="46">
        <f>IF(G58="","",WORKDAY(G58,I58,FESTIVOS!$A$2:$V$146))</f>
        <v>44859</v>
      </c>
      <c r="I58" s="47">
        <f>IFERROR(IFERROR(IF(B58=VLOOKUP(B58,Dependencias!$J$3:$J$4,1,FALSE),VLOOKUP(B58,Dependencias!$J$3:$K$4,2,FALSE)),VLOOKUP(A58,Dependencias!$F$3:$I$15,4,FALSE)),"")</f>
        <v>10</v>
      </c>
      <c r="J58" s="42" t="s">
        <v>192</v>
      </c>
      <c r="K58" s="54" t="s">
        <v>282</v>
      </c>
      <c r="L58" s="48" t="str">
        <f>IFERROR(VLOOKUP($C58,Dependencias!$A$2:$D$26,2,FALSE),"")</f>
        <v>Direccion de Gestion Corporativa</v>
      </c>
      <c r="M58" s="42"/>
      <c r="N58" s="48" t="str">
        <f>IFERROR(VLOOKUP($C58,Dependencias!$A$2:$D$26,4,FALSE),"")</f>
        <v>Yamile Borja Martinez</v>
      </c>
      <c r="O58" s="49">
        <v>44855</v>
      </c>
      <c r="P58" s="50">
        <f>IF(O58="","Pendiente de respuesta",NETWORKDAYS(G58,O58,FESTIVOS!$A$2:$A$146))</f>
        <v>9</v>
      </c>
      <c r="Q58" s="42" t="s">
        <v>283</v>
      </c>
      <c r="R58" s="26"/>
    </row>
    <row r="59" spans="1:18" ht="16.2">
      <c r="A59" s="42" t="s">
        <v>47</v>
      </c>
      <c r="B59" s="42" t="s">
        <v>188</v>
      </c>
      <c r="C59" s="43">
        <v>700</v>
      </c>
      <c r="D59" s="42" t="s">
        <v>187</v>
      </c>
      <c r="E59" s="42">
        <v>3611402022</v>
      </c>
      <c r="F59" s="44">
        <v>20227100182612</v>
      </c>
      <c r="G59" s="45">
        <v>44844</v>
      </c>
      <c r="H59" s="46">
        <f>IF(G59="","",WORKDAY(G59,I59,FESTIVOS!$A$2:$V$146))</f>
        <v>44859</v>
      </c>
      <c r="I59" s="47">
        <f>IFERROR(IFERROR(IF(B59=VLOOKUP(B59,Dependencias!$J$3:$J$4,1,FALSE),VLOOKUP(B59,Dependencias!$J$3:$K$4,2,FALSE)),VLOOKUP(A59,Dependencias!$F$3:$I$15,4,FALSE)),"")</f>
        <v>10</v>
      </c>
      <c r="J59" s="42" t="s">
        <v>153</v>
      </c>
      <c r="K59" s="54" t="s">
        <v>284</v>
      </c>
      <c r="L59" s="48" t="str">
        <f>IFERROR(VLOOKUP($C59,Dependencias!$A$2:$D$26,2,FALSE),"")</f>
        <v>Direccion de Gestion Corporativa</v>
      </c>
      <c r="M59" s="42"/>
      <c r="N59" s="48" t="str">
        <f>IFERROR(VLOOKUP($C59,Dependencias!$A$2:$D$26,4,FALSE),"")</f>
        <v>Yamile Borja Martinez</v>
      </c>
      <c r="O59" s="49">
        <v>44846</v>
      </c>
      <c r="P59" s="50">
        <f>IF(O59="","Pendiente de respuesta",NETWORKDAYS(G59,O59,FESTIVOS!$A$2:$A$146))</f>
        <v>3</v>
      </c>
      <c r="Q59" s="42" t="s">
        <v>285</v>
      </c>
      <c r="R59" s="26"/>
    </row>
    <row r="60" spans="1:18" ht="16.2">
      <c r="A60" s="42" t="s">
        <v>47</v>
      </c>
      <c r="B60" s="42" t="s">
        <v>24</v>
      </c>
      <c r="C60" s="43">
        <v>220</v>
      </c>
      <c r="D60" s="42" t="s">
        <v>187</v>
      </c>
      <c r="E60" s="42">
        <v>3612362022</v>
      </c>
      <c r="F60" s="44">
        <v>20227100182702</v>
      </c>
      <c r="G60" s="45">
        <v>44844</v>
      </c>
      <c r="H60" s="46">
        <f>IF(G60="","",WORKDAY(G60,I60,FESTIVOS!$A$2:$V$146))</f>
        <v>44852</v>
      </c>
      <c r="I60" s="47">
        <f>IFERROR(IFERROR(IF(B60=VLOOKUP(B60,Dependencias!$J$3:$J$4,1,FALSE),VLOOKUP(B60,Dependencias!$J$3:$K$4,2,FALSE)),VLOOKUP(A60,Dependencias!$F$3:$I$15,4,FALSE)),"")</f>
        <v>5</v>
      </c>
      <c r="J60" s="42" t="s">
        <v>192</v>
      </c>
      <c r="K60" s="54" t="s">
        <v>286</v>
      </c>
      <c r="L60" s="48" t="str">
        <f>IFERROR(VLOOKUP($C60,Dependencias!$A$2:$D$26,2,FALSE),"")</f>
        <v>Dirección de Fomento</v>
      </c>
      <c r="M60" s="42"/>
      <c r="N60" s="48" t="str">
        <f>IFERROR(VLOOKUP($C60,Dependencias!$A$2:$D$26,4,FALSE),"")</f>
        <v>Liliana Marcela Pamplona Romero</v>
      </c>
      <c r="O60" s="49">
        <v>44847</v>
      </c>
      <c r="P60" s="50">
        <f>IF(O60="","Pendiente de respuesta",NETWORKDAYS(G60,O60,FESTIVOS!$A$2:$A$146))</f>
        <v>4</v>
      </c>
      <c r="Q60" s="42" t="s">
        <v>198</v>
      </c>
      <c r="R60" s="26"/>
    </row>
    <row r="61" spans="1:18" ht="16.2">
      <c r="A61" s="42" t="s">
        <v>47</v>
      </c>
      <c r="B61" s="42" t="s">
        <v>188</v>
      </c>
      <c r="C61" s="43">
        <v>700</v>
      </c>
      <c r="D61" s="42" t="s">
        <v>190</v>
      </c>
      <c r="E61" s="42">
        <v>3601462022</v>
      </c>
      <c r="F61" s="44">
        <v>20227100183042</v>
      </c>
      <c r="G61" s="45">
        <v>44844</v>
      </c>
      <c r="H61" s="46">
        <f>IF(G61="","",WORKDAY(G61,I61,FESTIVOS!$A$2:$V$146))</f>
        <v>44859</v>
      </c>
      <c r="I61" s="47">
        <f>IFERROR(IFERROR(IF(B61=VLOOKUP(B61,Dependencias!$J$3:$J$4,1,FALSE),VLOOKUP(B61,Dependencias!$J$3:$K$4,2,FALSE)),VLOOKUP(A61,Dependencias!$F$3:$I$15,4,FALSE)),"")</f>
        <v>10</v>
      </c>
      <c r="J61" s="42" t="s">
        <v>153</v>
      </c>
      <c r="K61" s="42" t="s">
        <v>287</v>
      </c>
      <c r="L61" s="48" t="str">
        <f>IFERROR(VLOOKUP($C61,Dependencias!$A$2:$D$26,2,FALSE),"")</f>
        <v>Direccion de Gestion Corporativa</v>
      </c>
      <c r="M61" s="42"/>
      <c r="N61" s="48" t="str">
        <f>IFERROR(VLOOKUP($C61,Dependencias!$A$2:$D$26,4,FALSE),"")</f>
        <v>Yamile Borja Martinez</v>
      </c>
      <c r="O61" s="49">
        <v>44846</v>
      </c>
      <c r="P61" s="50">
        <f>IF(O61="","Pendiente de respuesta",NETWORKDAYS(G61,O61,FESTIVOS!$A$2:$A$146))</f>
        <v>3</v>
      </c>
      <c r="Q61" s="42" t="s">
        <v>236</v>
      </c>
      <c r="R61" s="26"/>
    </row>
    <row r="62" spans="1:18" ht="16.2">
      <c r="A62" s="42" t="s">
        <v>42</v>
      </c>
      <c r="B62" s="42" t="s">
        <v>24</v>
      </c>
      <c r="C62" s="43">
        <v>720</v>
      </c>
      <c r="D62" s="42" t="s">
        <v>187</v>
      </c>
      <c r="E62" s="42">
        <v>3613912022</v>
      </c>
      <c r="F62" s="44">
        <v>20227100182772</v>
      </c>
      <c r="G62" s="45">
        <v>44844</v>
      </c>
      <c r="H62" s="46">
        <f>IF(G62="","",WORKDAY(G62,I62,FESTIVOS!$A$2:$V$146))</f>
        <v>44852</v>
      </c>
      <c r="I62" s="47">
        <f>IFERROR(IFERROR(IF(B62=VLOOKUP(B62,Dependencias!$J$3:$J$4,1,FALSE),VLOOKUP(B62,Dependencias!$J$3:$K$4,2,FALSE)),VLOOKUP(A62,Dependencias!$F$3:$I$15,4,FALSE)),"")</f>
        <v>5</v>
      </c>
      <c r="J62" s="42" t="s">
        <v>192</v>
      </c>
      <c r="K62" s="42" t="s">
        <v>288</v>
      </c>
      <c r="L62" s="48" t="str">
        <f>IFERROR(VLOOKUP($C62,Dependencias!$A$2:$D$26,2,FALSE),"")</f>
        <v>Grupo Interno de Trabajo de Gestión Financiera.</v>
      </c>
      <c r="M62" s="42"/>
      <c r="N62" s="48" t="str">
        <f>IFERROR(VLOOKUP($C62,Dependencias!$A$2:$D$26,4,FALSE),"")</f>
        <v>Didier Ricardo Orduz Martinez</v>
      </c>
      <c r="O62" s="49">
        <v>44846</v>
      </c>
      <c r="P62" s="50">
        <f>IF(O62="","Pendiente de respuesta",NETWORKDAYS(G62,O62,FESTIVOS!$A$2:$A$146))</f>
        <v>3</v>
      </c>
      <c r="Q62" s="42" t="s">
        <v>289</v>
      </c>
      <c r="R62" s="26"/>
    </row>
    <row r="63" spans="1:18" ht="16.2">
      <c r="A63" s="42" t="s">
        <v>47</v>
      </c>
      <c r="B63" s="42" t="s">
        <v>188</v>
      </c>
      <c r="C63" s="43">
        <v>310</v>
      </c>
      <c r="D63" s="42" t="s">
        <v>187</v>
      </c>
      <c r="E63" s="42">
        <v>3617232022</v>
      </c>
      <c r="F63" s="44">
        <v>20227100182952</v>
      </c>
      <c r="G63" s="45">
        <v>44844</v>
      </c>
      <c r="H63" s="46">
        <f>IF(G63="","",WORKDAY(G63,I63,FESTIVOS!$A$2:$V$146))</f>
        <v>44859</v>
      </c>
      <c r="I63" s="47">
        <f>IFERROR(IFERROR(IF(B63=VLOOKUP(B63,Dependencias!$J$3:$J$4,1,FALSE),VLOOKUP(B63,Dependencias!$J$3:$K$4,2,FALSE)),VLOOKUP(A63,Dependencias!$F$3:$I$15,4,FALSE)),"")</f>
        <v>10</v>
      </c>
      <c r="J63" s="42" t="s">
        <v>142</v>
      </c>
      <c r="K63" s="42" t="s">
        <v>290</v>
      </c>
      <c r="L63" s="48" t="str">
        <f>IFERROR(VLOOKUP($C63,Dependencias!$A$2:$D$26,2,FALSE),"")</f>
        <v>Subdirección de Gestión Cultural y Artística</v>
      </c>
      <c r="M63" s="42"/>
      <c r="N63" s="48" t="str">
        <f>IFERROR(VLOOKUP($C63,Dependencias!$A$2:$D$26,4,FALSE),"")</f>
        <v>Ines Elvira Montealegre Martinez</v>
      </c>
      <c r="O63" s="49">
        <v>44853</v>
      </c>
      <c r="P63" s="50">
        <f>IF(O63="","Pendiente de respuesta",NETWORKDAYS(G63,O63,FESTIVOS!$A$2:$A$146))</f>
        <v>7</v>
      </c>
      <c r="Q63" s="42" t="s">
        <v>291</v>
      </c>
      <c r="R63" s="26"/>
    </row>
    <row r="64" spans="1:18" ht="16.2">
      <c r="A64" s="42" t="s">
        <v>47</v>
      </c>
      <c r="B64" s="42" t="s">
        <v>188</v>
      </c>
      <c r="C64" s="43">
        <v>310</v>
      </c>
      <c r="D64" s="42" t="s">
        <v>187</v>
      </c>
      <c r="E64" s="42">
        <v>3630872022</v>
      </c>
      <c r="F64" s="44">
        <v>20227100181682</v>
      </c>
      <c r="G64" s="45">
        <v>44841</v>
      </c>
      <c r="H64" s="46">
        <f>IF(G64="","",WORKDAY(G64,I64,FESTIVOS!$A$2:$V$146))</f>
        <v>44858</v>
      </c>
      <c r="I64" s="47">
        <f>IFERROR(IFERROR(IF(B64=VLOOKUP(B64,Dependencias!$J$3:$J$4,1,FALSE),VLOOKUP(B64,Dependencias!$J$3:$K$4,2,FALSE)),VLOOKUP(A64,Dependencias!$F$3:$I$15,4,FALSE)),"")</f>
        <v>10</v>
      </c>
      <c r="J64" s="42" t="s">
        <v>142</v>
      </c>
      <c r="K64" s="42" t="s">
        <v>292</v>
      </c>
      <c r="L64" s="48" t="str">
        <f>IFERROR(VLOOKUP($C64,Dependencias!$A$2:$D$26,2,FALSE),"")</f>
        <v>Subdirección de Gestión Cultural y Artística</v>
      </c>
      <c r="M64" s="42"/>
      <c r="N64" s="48" t="str">
        <f>IFERROR(VLOOKUP($C64,Dependencias!$A$2:$D$26,4,FALSE),"")</f>
        <v>Ines Elvira Montealegre Martinez</v>
      </c>
      <c r="O64" s="49">
        <v>44855</v>
      </c>
      <c r="P64" s="50">
        <f>IF(O64="","Pendiente de respuesta",NETWORKDAYS(G64,O64,FESTIVOS!$A$2:$A$146))</f>
        <v>10</v>
      </c>
      <c r="Q64" s="42" t="s">
        <v>293</v>
      </c>
      <c r="R64" s="26"/>
    </row>
    <row r="65" spans="1:18" ht="16.2">
      <c r="A65" s="42" t="s">
        <v>47</v>
      </c>
      <c r="B65" s="42" t="s">
        <v>188</v>
      </c>
      <c r="C65" s="43">
        <v>700</v>
      </c>
      <c r="D65" s="42" t="s">
        <v>187</v>
      </c>
      <c r="E65" s="42">
        <v>3632132022</v>
      </c>
      <c r="F65" s="44">
        <v>20227100183452</v>
      </c>
      <c r="G65" s="45">
        <v>44845</v>
      </c>
      <c r="H65" s="46">
        <f>IF(G65="","",WORKDAY(G65,I65,FESTIVOS!$A$2:$V$146))</f>
        <v>44860</v>
      </c>
      <c r="I65" s="47">
        <f>IFERROR(IFERROR(IF(B65=VLOOKUP(B65,Dependencias!$J$3:$J$4,1,FALSE),VLOOKUP(B65,Dependencias!$J$3:$K$4,2,FALSE)),VLOOKUP(A65,Dependencias!$F$3:$I$15,4,FALSE)),"")</f>
        <v>10</v>
      </c>
      <c r="J65" s="42" t="s">
        <v>153</v>
      </c>
      <c r="K65" s="42" t="s">
        <v>294</v>
      </c>
      <c r="L65" s="48" t="str">
        <f>IFERROR(VLOOKUP($C65,Dependencias!$A$2:$D$26,2,FALSE),"")</f>
        <v>Direccion de Gestion Corporativa</v>
      </c>
      <c r="M65" s="42"/>
      <c r="N65" s="48" t="str">
        <f>IFERROR(VLOOKUP($C65,Dependencias!$A$2:$D$26,4,FALSE),"")</f>
        <v>Yamile Borja Martinez</v>
      </c>
      <c r="O65" s="49">
        <v>44852</v>
      </c>
      <c r="P65" s="50">
        <f>IF(O65="","Pendiente de respuesta",NETWORKDAYS(G65,O65,FESTIVOS!$A$2:$A$146))</f>
        <v>5</v>
      </c>
      <c r="Q65" s="42" t="s">
        <v>295</v>
      </c>
      <c r="R65" s="26"/>
    </row>
    <row r="66" spans="1:18" ht="16.2">
      <c r="A66" s="42" t="s">
        <v>42</v>
      </c>
      <c r="B66" s="42" t="s">
        <v>188</v>
      </c>
      <c r="C66" s="43">
        <v>220</v>
      </c>
      <c r="D66" s="42" t="s">
        <v>187</v>
      </c>
      <c r="E66" s="42">
        <v>3644442022</v>
      </c>
      <c r="F66" s="44">
        <v>20227100183862</v>
      </c>
      <c r="G66" s="45">
        <v>44845</v>
      </c>
      <c r="H66" s="46">
        <f>IF(G66="","",WORKDAY(G66,I66,FESTIVOS!$A$2:$V$146))</f>
        <v>44867</v>
      </c>
      <c r="I66" s="47">
        <f>IFERROR(IFERROR(IF(B66=VLOOKUP(B66,Dependencias!$J$3:$J$4,1,FALSE),VLOOKUP(B66,Dependencias!$J$3:$K$4,2,FALSE)),VLOOKUP(A66,Dependencias!$F$3:$I$15,4,FALSE)),"")</f>
        <v>15</v>
      </c>
      <c r="J66" s="42" t="s">
        <v>189</v>
      </c>
      <c r="K66" s="52" t="s">
        <v>296</v>
      </c>
      <c r="L66" s="48" t="str">
        <f>IFERROR(VLOOKUP($C66,Dependencias!$A$2:$D$26,2,FALSE),"")</f>
        <v>Dirección de Fomento</v>
      </c>
      <c r="M66" s="42"/>
      <c r="N66" s="48" t="str">
        <f>IFERROR(VLOOKUP($C66,Dependencias!$A$2:$D$26,4,FALSE),"")</f>
        <v>Liliana Marcela Pamplona Romero</v>
      </c>
      <c r="O66" s="49">
        <v>44854</v>
      </c>
      <c r="P66" s="50">
        <f>IF(O66="","Pendiente de respuesta",NETWORKDAYS(G66,O66,FESTIVOS!$A$2:$A$146))</f>
        <v>7</v>
      </c>
      <c r="Q66" s="42" t="s">
        <v>297</v>
      </c>
      <c r="R66" s="26"/>
    </row>
    <row r="67" spans="1:18" ht="16.2">
      <c r="A67" s="42" t="s">
        <v>47</v>
      </c>
      <c r="B67" s="42" t="s">
        <v>24</v>
      </c>
      <c r="C67" s="43">
        <v>700</v>
      </c>
      <c r="D67" s="42" t="s">
        <v>187</v>
      </c>
      <c r="E67" s="42">
        <v>3653172022</v>
      </c>
      <c r="F67" s="44">
        <v>20227100184102</v>
      </c>
      <c r="G67" s="45">
        <v>44846</v>
      </c>
      <c r="H67" s="46">
        <f>IF(G67="","",WORKDAY(G67,I67,FESTIVOS!$A$2:$V$146))</f>
        <v>44854</v>
      </c>
      <c r="I67" s="47">
        <f>IFERROR(IFERROR(IF(B67=VLOOKUP(B67,Dependencias!$J$3:$J$4,1,FALSE),VLOOKUP(B67,Dependencias!$J$3:$K$4,2,FALSE)),VLOOKUP(A67,Dependencias!$F$3:$I$15,4,FALSE)),"")</f>
        <v>5</v>
      </c>
      <c r="J67" s="42" t="s">
        <v>192</v>
      </c>
      <c r="K67" s="42" t="s">
        <v>298</v>
      </c>
      <c r="L67" s="48" t="str">
        <f>IFERROR(VLOOKUP($C67,Dependencias!$A$2:$D$26,2,FALSE),"")</f>
        <v>Direccion de Gestion Corporativa</v>
      </c>
      <c r="M67" s="42"/>
      <c r="N67" s="48" t="str">
        <f>IFERROR(VLOOKUP($C67,Dependencias!$A$2:$D$26,4,FALSE),"")</f>
        <v>Yamile Borja Martinez</v>
      </c>
      <c r="O67" s="49">
        <v>44846</v>
      </c>
      <c r="P67" s="50">
        <f>IF(O67="","Pendiente de respuesta",NETWORKDAYS(G67,O67,FESTIVOS!$A$2:$A$146))</f>
        <v>1</v>
      </c>
      <c r="Q67" s="42" t="s">
        <v>198</v>
      </c>
      <c r="R67" s="26"/>
    </row>
    <row r="68" spans="1:18" ht="16.2">
      <c r="A68" s="42" t="s">
        <v>35</v>
      </c>
      <c r="B68" s="42" t="s">
        <v>188</v>
      </c>
      <c r="C68" s="43">
        <v>730</v>
      </c>
      <c r="D68" s="42" t="s">
        <v>187</v>
      </c>
      <c r="E68" s="42">
        <v>3687772022</v>
      </c>
      <c r="F68" s="44">
        <v>20227100181672</v>
      </c>
      <c r="G68" s="45">
        <v>44846</v>
      </c>
      <c r="H68" s="46">
        <f>IF(G68="","",WORKDAY(G68,I68,FESTIVOS!$A$2:$V$146))</f>
        <v>44868</v>
      </c>
      <c r="I68" s="47">
        <f>IFERROR(IFERROR(IF(B68=VLOOKUP(B68,Dependencias!$J$3:$J$4,1,FALSE),VLOOKUP(B68,Dependencias!$J$3:$K$4,2,FALSE)),VLOOKUP(A68,Dependencias!$F$3:$I$15,4,FALSE)),"")</f>
        <v>15</v>
      </c>
      <c r="J68" s="42" t="s">
        <v>138</v>
      </c>
      <c r="K68" s="42" t="s">
        <v>299</v>
      </c>
      <c r="L68" s="48" t="str">
        <f>IFERROR(VLOOKUP($C68,Dependencias!$A$2:$D$26,2,FALSE),"")</f>
        <v>Grupo Interno De Trabajo De Gestión Del Talento Humano</v>
      </c>
      <c r="M68" s="42"/>
      <c r="N68" s="48" t="str">
        <f>IFERROR(VLOOKUP($C68,Dependencias!$A$2:$D$26,4,FALSE),"")</f>
        <v>Alba Nohora Diaz Galan</v>
      </c>
      <c r="O68" s="49">
        <v>44866</v>
      </c>
      <c r="P68" s="50">
        <f>IF(O68="","Pendiente de respuesta",NETWORKDAYS(G68,O68,FESTIVOS!$A$2:$A$146))</f>
        <v>14</v>
      </c>
      <c r="Q68" s="42" t="s">
        <v>300</v>
      </c>
      <c r="R68" s="26"/>
    </row>
    <row r="69" spans="1:18" ht="16.2">
      <c r="A69" s="42" t="s">
        <v>47</v>
      </c>
      <c r="B69" s="42" t="s">
        <v>188</v>
      </c>
      <c r="C69" s="43">
        <v>700</v>
      </c>
      <c r="D69" s="42" t="s">
        <v>190</v>
      </c>
      <c r="E69" s="42">
        <v>3651022022</v>
      </c>
      <c r="F69" s="44">
        <v>20227100185082</v>
      </c>
      <c r="G69" s="45">
        <v>44846</v>
      </c>
      <c r="H69" s="46">
        <f>IF(G69="","",WORKDAY(G69,I69,FESTIVOS!$A$2:$V$146))</f>
        <v>44861</v>
      </c>
      <c r="I69" s="47">
        <f>IFERROR(IFERROR(IF(B69=VLOOKUP(B69,Dependencias!$J$3:$J$4,1,FALSE),VLOOKUP(B69,Dependencias!$J$3:$K$4,2,FALSE)),VLOOKUP(A69,Dependencias!$F$3:$I$15,4,FALSE)),"")</f>
        <v>10</v>
      </c>
      <c r="J69" s="42" t="s">
        <v>192</v>
      </c>
      <c r="K69" s="42" t="s">
        <v>301</v>
      </c>
      <c r="L69" s="48" t="str">
        <f>IFERROR(VLOOKUP($C69,Dependencias!$A$2:$D$26,2,FALSE),"")</f>
        <v>Direccion de Gestion Corporativa</v>
      </c>
      <c r="M69" s="42"/>
      <c r="N69" s="48" t="str">
        <f>IFERROR(VLOOKUP($C69,Dependencias!$A$2:$D$26,4,FALSE),"")</f>
        <v>Yamile Borja Martinez</v>
      </c>
      <c r="O69" s="49">
        <v>44852</v>
      </c>
      <c r="P69" s="50">
        <f>IF(O69="","Pendiente de respuesta",NETWORKDAYS(G69,O69,FESTIVOS!$A$2:$A$146))</f>
        <v>4</v>
      </c>
      <c r="Q69" s="42" t="s">
        <v>302</v>
      </c>
      <c r="R69" s="26"/>
    </row>
    <row r="70" spans="1:18" ht="16.2">
      <c r="A70" s="42" t="s">
        <v>35</v>
      </c>
      <c r="B70" s="42" t="s">
        <v>24</v>
      </c>
      <c r="C70" s="43">
        <v>700</v>
      </c>
      <c r="D70" s="42" t="s">
        <v>187</v>
      </c>
      <c r="E70" s="42">
        <v>3656672022</v>
      </c>
      <c r="F70" s="44">
        <v>20227100184272</v>
      </c>
      <c r="G70" s="45">
        <v>44846</v>
      </c>
      <c r="H70" s="46">
        <f>IF(G70="","",WORKDAY(G70,I70,FESTIVOS!$A$2:$V$146))</f>
        <v>44854</v>
      </c>
      <c r="I70" s="47">
        <f>IFERROR(IFERROR(IF(B70=VLOOKUP(B70,Dependencias!$J$3:$J$4,1,FALSE),VLOOKUP(B70,Dependencias!$J$3:$K$4,2,FALSE)),VLOOKUP(A70,Dependencias!$F$3:$I$15,4,FALSE)),"")</f>
        <v>5</v>
      </c>
      <c r="J70" s="42" t="s">
        <v>192</v>
      </c>
      <c r="K70" s="42" t="s">
        <v>303</v>
      </c>
      <c r="L70" s="48" t="str">
        <f>IFERROR(VLOOKUP($C70,Dependencias!$A$2:$D$26,2,FALSE),"")</f>
        <v>Direccion de Gestion Corporativa</v>
      </c>
      <c r="M70" s="42"/>
      <c r="N70" s="48" t="str">
        <f>IFERROR(VLOOKUP($C70,Dependencias!$A$2:$D$26,4,FALSE),"")</f>
        <v>Yamile Borja Martinez</v>
      </c>
      <c r="O70" s="49">
        <v>44854</v>
      </c>
      <c r="P70" s="50">
        <f>IF(O70="","Pendiente de respuesta",NETWORKDAYS(G70,O70,FESTIVOS!$A$2:$A$146))</f>
        <v>6</v>
      </c>
      <c r="Q70" s="42" t="s">
        <v>304</v>
      </c>
      <c r="R70" s="26"/>
    </row>
    <row r="71" spans="1:18" ht="16.2">
      <c r="A71" s="42" t="s">
        <v>47</v>
      </c>
      <c r="B71" s="42" t="s">
        <v>24</v>
      </c>
      <c r="C71" s="43">
        <v>700</v>
      </c>
      <c r="D71" s="42" t="s">
        <v>187</v>
      </c>
      <c r="E71" s="42">
        <v>3673452022</v>
      </c>
      <c r="F71" s="44">
        <v>20227100184822</v>
      </c>
      <c r="G71" s="45">
        <v>44847</v>
      </c>
      <c r="H71" s="46">
        <f>IF(G71="","",WORKDAY(G71,I71,FESTIVOS!$A$2:$V$146))</f>
        <v>44855</v>
      </c>
      <c r="I71" s="47">
        <f>IFERROR(IFERROR(IF(B71=VLOOKUP(B71,Dependencias!$J$3:$J$4,1,FALSE),VLOOKUP(B71,Dependencias!$J$3:$K$4,2,FALSE)),VLOOKUP(A71,Dependencias!$F$3:$I$15,4,FALSE)),"")</f>
        <v>5</v>
      </c>
      <c r="J71" s="42" t="s">
        <v>192</v>
      </c>
      <c r="K71" s="42" t="s">
        <v>305</v>
      </c>
      <c r="L71" s="48" t="str">
        <f>IFERROR(VLOOKUP($C71,Dependencias!$A$2:$D$26,2,FALSE),"")</f>
        <v>Direccion de Gestion Corporativa</v>
      </c>
      <c r="M71" s="42"/>
      <c r="N71" s="48" t="str">
        <f>IFERROR(VLOOKUP($C71,Dependencias!$A$2:$D$26,4,FALSE),"")</f>
        <v>Yamile Borja Martinez</v>
      </c>
      <c r="O71" s="49">
        <v>44847</v>
      </c>
      <c r="P71" s="50">
        <f>IF(O71="","Pendiente de respuesta",NETWORKDAYS(G71,O71,FESTIVOS!$A$2:$A$146))</f>
        <v>1</v>
      </c>
      <c r="Q71" s="42" t="s">
        <v>198</v>
      </c>
      <c r="R71" s="26"/>
    </row>
    <row r="72" spans="1:18" ht="16.2">
      <c r="A72" s="42" t="s">
        <v>42</v>
      </c>
      <c r="B72" s="42" t="s">
        <v>188</v>
      </c>
      <c r="C72" s="43">
        <v>230</v>
      </c>
      <c r="D72" s="42" t="s">
        <v>187</v>
      </c>
      <c r="E72" s="42">
        <v>3674402022</v>
      </c>
      <c r="F72" s="44">
        <v>20227100184922</v>
      </c>
      <c r="G72" s="45">
        <v>44847</v>
      </c>
      <c r="H72" s="46">
        <f>IF(G72="","",WORKDAY(G72,I72,FESTIVOS!$A$2:$V$146))</f>
        <v>44869</v>
      </c>
      <c r="I72" s="47">
        <f>IFERROR(IFERROR(IF(B72=VLOOKUP(B72,Dependencias!$J$3:$J$4,1,FALSE),VLOOKUP(B72,Dependencias!$J$3:$K$4,2,FALSE)),VLOOKUP(A72,Dependencias!$F$3:$I$15,4,FALSE)),"")</f>
        <v>15</v>
      </c>
      <c r="J72" s="42" t="s">
        <v>193</v>
      </c>
      <c r="K72" s="42" t="s">
        <v>306</v>
      </c>
      <c r="L72" s="48" t="str">
        <f>IFERROR(VLOOKUP($C72,Dependencias!$A$2:$D$26,2,FALSE),"")</f>
        <v>Direccion de Personas Juridicas</v>
      </c>
      <c r="M72" s="42"/>
      <c r="N72" s="48" t="str">
        <f>IFERROR(VLOOKUP($C72,Dependencias!$A$2:$D$26,4,FALSE),"")</f>
        <v>Vanessa Barreneche Samur</v>
      </c>
      <c r="O72" s="49">
        <v>44861</v>
      </c>
      <c r="P72" s="50">
        <f>IF(O72="","Pendiente de respuesta",NETWORKDAYS(G72,O72,FESTIVOS!$A$2:$A$146))</f>
        <v>10</v>
      </c>
      <c r="Q72" s="42" t="s">
        <v>307</v>
      </c>
      <c r="R72" s="26"/>
    </row>
    <row r="73" spans="1:18" ht="16.2">
      <c r="A73" s="42" t="s">
        <v>47</v>
      </c>
      <c r="B73" s="42" t="s">
        <v>188</v>
      </c>
      <c r="C73" s="43">
        <v>220</v>
      </c>
      <c r="D73" s="42" t="s">
        <v>187</v>
      </c>
      <c r="E73" s="42">
        <v>3679282022</v>
      </c>
      <c r="F73" s="44">
        <v>20227100185042</v>
      </c>
      <c r="G73" s="45">
        <v>44847</v>
      </c>
      <c r="H73" s="46">
        <f>IF(G73="","",WORKDAY(G73,I73,FESTIVOS!$A$2:$V$146))</f>
        <v>44862</v>
      </c>
      <c r="I73" s="47">
        <f>IFERROR(IFERROR(IF(B73=VLOOKUP(B73,Dependencias!$J$3:$J$4,1,FALSE),VLOOKUP(B73,Dependencias!$J$3:$K$4,2,FALSE)),VLOOKUP(A73,Dependencias!$F$3:$I$15,4,FALSE)),"")</f>
        <v>10</v>
      </c>
      <c r="J73" s="42" t="s">
        <v>189</v>
      </c>
      <c r="K73" s="42" t="s">
        <v>308</v>
      </c>
      <c r="L73" s="48" t="str">
        <f>IFERROR(VLOOKUP($C73,Dependencias!$A$2:$D$26,2,FALSE),"")</f>
        <v>Dirección de Fomento</v>
      </c>
      <c r="M73" s="42"/>
      <c r="N73" s="48" t="str">
        <f>IFERROR(VLOOKUP($C73,Dependencias!$A$2:$D$26,4,FALSE),"")</f>
        <v>Liliana Marcela Pamplona Romero</v>
      </c>
      <c r="O73" s="49">
        <v>44859</v>
      </c>
      <c r="P73" s="50">
        <f>IF(O73="","Pendiente de respuesta",NETWORKDAYS(G73,O73,FESTIVOS!$A$2:$A$146))</f>
        <v>8</v>
      </c>
      <c r="Q73" s="42" t="s">
        <v>309</v>
      </c>
      <c r="R73" s="26"/>
    </row>
    <row r="74" spans="1:18" ht="16.2">
      <c r="A74" s="42" t="s">
        <v>42</v>
      </c>
      <c r="B74" s="42" t="s">
        <v>188</v>
      </c>
      <c r="C74" s="43">
        <v>210</v>
      </c>
      <c r="D74" s="42" t="s">
        <v>187</v>
      </c>
      <c r="E74" s="42">
        <v>3686592022</v>
      </c>
      <c r="F74" s="44">
        <v>20227100185382</v>
      </c>
      <c r="G74" s="45">
        <v>44847</v>
      </c>
      <c r="H74" s="46">
        <f>IF(G74="","",WORKDAY(G74,I74,FESTIVOS!$A$2:$V$146))</f>
        <v>44869</v>
      </c>
      <c r="I74" s="47">
        <f>IFERROR(IFERROR(IF(B74=VLOOKUP(B74,Dependencias!$J$3:$J$4,1,FALSE),VLOOKUP(B74,Dependencias!$J$3:$K$4,2,FALSE)),VLOOKUP(A74,Dependencias!$F$3:$I$15,4,FALSE)),"")</f>
        <v>15</v>
      </c>
      <c r="J74" s="42" t="s">
        <v>191</v>
      </c>
      <c r="K74" s="42" t="s">
        <v>310</v>
      </c>
      <c r="L74" s="48" t="str">
        <f>IFERROR(VLOOKUP($C74,Dependencias!$A$2:$D$26,2,FALSE),"")</f>
        <v>Dirección de Asuntos Locales y Participación</v>
      </c>
      <c r="M74" s="42"/>
      <c r="N74" s="48" t="str">
        <f>IFERROR(VLOOKUP($C74,Dependencias!$A$2:$D$26,4,FALSE),"")</f>
        <v>Alejandro Franco Plata</v>
      </c>
      <c r="O74" s="49">
        <v>44867</v>
      </c>
      <c r="P74" s="50">
        <f>IF(O74="","Pendiente de respuesta",NETWORKDAYS(G74,O74,FESTIVOS!$A$2:$A$146))</f>
        <v>14</v>
      </c>
      <c r="Q74" s="42" t="s">
        <v>311</v>
      </c>
      <c r="R74" s="26"/>
    </row>
    <row r="75" spans="1:18" ht="16.2">
      <c r="A75" s="42" t="s">
        <v>47</v>
      </c>
      <c r="B75" s="42" t="s">
        <v>188</v>
      </c>
      <c r="C75" s="43">
        <v>700</v>
      </c>
      <c r="D75" s="42" t="s">
        <v>190</v>
      </c>
      <c r="E75" s="42">
        <v>3601412022</v>
      </c>
      <c r="F75" s="44">
        <v>20227100184512</v>
      </c>
      <c r="G75" s="45">
        <v>44844</v>
      </c>
      <c r="H75" s="46">
        <f>IF(G75="","",WORKDAY(G75,I75,FESTIVOS!$A$2:$V$146))</f>
        <v>44859</v>
      </c>
      <c r="I75" s="47">
        <f>IFERROR(IFERROR(IF(B75=VLOOKUP(B75,Dependencias!$J$3:$J$4,1,FALSE),VLOOKUP(B75,Dependencias!$J$3:$K$4,2,FALSE)),VLOOKUP(A75,Dependencias!$F$3:$I$15,4,FALSE)),"")</f>
        <v>10</v>
      </c>
      <c r="J75" s="42" t="s">
        <v>192</v>
      </c>
      <c r="K75" s="42" t="s">
        <v>312</v>
      </c>
      <c r="L75" s="48" t="str">
        <f>IFERROR(VLOOKUP($C75,Dependencias!$A$2:$D$26,2,FALSE),"")</f>
        <v>Direccion de Gestion Corporativa</v>
      </c>
      <c r="M75" s="42"/>
      <c r="N75" s="48" t="str">
        <f>IFERROR(VLOOKUP($C75,Dependencias!$A$2:$D$26,4,FALSE),"")</f>
        <v>Yamile Borja Martinez</v>
      </c>
      <c r="O75" s="49">
        <v>44852</v>
      </c>
      <c r="P75" s="50">
        <f>IF(O75="","Pendiente de respuesta",NETWORKDAYS(G75,O75,FESTIVOS!$A$2:$A$146))</f>
        <v>6</v>
      </c>
      <c r="Q75" s="42" t="s">
        <v>302</v>
      </c>
      <c r="R75" s="26"/>
    </row>
    <row r="76" spans="1:18" ht="16.2">
      <c r="A76" s="42" t="s">
        <v>47</v>
      </c>
      <c r="B76" s="42" t="s">
        <v>188</v>
      </c>
      <c r="C76" s="43">
        <v>700</v>
      </c>
      <c r="D76" s="42" t="s">
        <v>190</v>
      </c>
      <c r="E76" s="42">
        <v>3605432022</v>
      </c>
      <c r="F76" s="44">
        <v>20227100184542</v>
      </c>
      <c r="G76" s="45">
        <v>44844</v>
      </c>
      <c r="H76" s="46">
        <f>IF(G76="","",WORKDAY(G76,I76,FESTIVOS!$A$2:$V$146))</f>
        <v>44859</v>
      </c>
      <c r="I76" s="47">
        <f>IFERROR(IFERROR(IF(B76=VLOOKUP(B76,Dependencias!$J$3:$J$4,1,FALSE),VLOOKUP(B76,Dependencias!$J$3:$K$4,2,FALSE)),VLOOKUP(A76,Dependencias!$F$3:$I$15,4,FALSE)),"")</f>
        <v>10</v>
      </c>
      <c r="J76" s="42" t="s">
        <v>192</v>
      </c>
      <c r="K76" s="42" t="s">
        <v>203</v>
      </c>
      <c r="L76" s="48" t="str">
        <f>IFERROR(VLOOKUP($C76,Dependencias!$A$2:$D$26,2,FALSE),"")</f>
        <v>Direccion de Gestion Corporativa</v>
      </c>
      <c r="M76" s="42"/>
      <c r="N76" s="48" t="str">
        <f>IFERROR(VLOOKUP($C76,Dependencias!$A$2:$D$26,4,FALSE),"")</f>
        <v>Yamile Borja Martinez</v>
      </c>
      <c r="O76" s="49">
        <v>44852</v>
      </c>
      <c r="P76" s="50">
        <f>IF(O76="","Pendiente de respuesta",NETWORKDAYS(G76,O76,FESTIVOS!$A$2:$A$146))</f>
        <v>6</v>
      </c>
      <c r="Q76" s="42" t="s">
        <v>302</v>
      </c>
      <c r="R76" s="26"/>
    </row>
    <row r="77" spans="1:18" ht="16.2">
      <c r="A77" s="42" t="s">
        <v>47</v>
      </c>
      <c r="B77" s="42" t="s">
        <v>188</v>
      </c>
      <c r="C77" s="43">
        <v>700</v>
      </c>
      <c r="D77" s="42" t="s">
        <v>187</v>
      </c>
      <c r="E77" s="42">
        <v>3611112022</v>
      </c>
      <c r="F77" s="44">
        <v>20227100182572</v>
      </c>
      <c r="G77" s="45">
        <v>44844</v>
      </c>
      <c r="H77" s="46">
        <f>IF(G77="","",WORKDAY(G77,I77,FESTIVOS!$A$2:$V$146))</f>
        <v>44859</v>
      </c>
      <c r="I77" s="47">
        <f>IFERROR(IFERROR(IF(B77=VLOOKUP(B77,Dependencias!$J$3:$J$4,1,FALSE),VLOOKUP(B77,Dependencias!$J$3:$K$4,2,FALSE)),VLOOKUP(A77,Dependencias!$F$3:$I$15,4,FALSE)),"")</f>
        <v>10</v>
      </c>
      <c r="J77" s="42" t="s">
        <v>192</v>
      </c>
      <c r="K77" s="42" t="s">
        <v>313</v>
      </c>
      <c r="L77" s="48" t="str">
        <f>IFERROR(VLOOKUP($C77,Dependencias!$A$2:$D$26,2,FALSE),"")</f>
        <v>Direccion de Gestion Corporativa</v>
      </c>
      <c r="M77" s="42"/>
      <c r="N77" s="48" t="str">
        <f>IFERROR(VLOOKUP($C77,Dependencias!$A$2:$D$26,4,FALSE),"")</f>
        <v>Yamile Borja Martinez</v>
      </c>
      <c r="O77" s="49">
        <v>44852</v>
      </c>
      <c r="P77" s="50">
        <f>IF(O77="","Pendiente de respuesta",NETWORKDAYS(G77,O77,FESTIVOS!$A$2:$A$146))</f>
        <v>6</v>
      </c>
      <c r="Q77" s="42" t="s">
        <v>302</v>
      </c>
      <c r="R77" s="26"/>
    </row>
    <row r="78" spans="1:18" ht="16.2">
      <c r="A78" s="42" t="s">
        <v>47</v>
      </c>
      <c r="B78" s="42" t="s">
        <v>188</v>
      </c>
      <c r="C78" s="43">
        <v>700</v>
      </c>
      <c r="D78" s="42" t="s">
        <v>187</v>
      </c>
      <c r="E78" s="42">
        <v>3611202022</v>
      </c>
      <c r="F78" s="44">
        <v>20227100182582</v>
      </c>
      <c r="G78" s="45">
        <v>44844</v>
      </c>
      <c r="H78" s="46">
        <f>IF(G78="","",WORKDAY(G78,I78,FESTIVOS!$A$2:$V$146))</f>
        <v>44859</v>
      </c>
      <c r="I78" s="47">
        <f>IFERROR(IFERROR(IF(B78=VLOOKUP(B78,Dependencias!$J$3:$J$4,1,FALSE),VLOOKUP(B78,Dependencias!$J$3:$K$4,2,FALSE)),VLOOKUP(A78,Dependencias!$F$3:$I$15,4,FALSE)),"")</f>
        <v>10</v>
      </c>
      <c r="J78" s="42" t="s">
        <v>192</v>
      </c>
      <c r="K78" s="42" t="s">
        <v>314</v>
      </c>
      <c r="L78" s="48" t="str">
        <f>IFERROR(VLOOKUP($C78,Dependencias!$A$2:$D$26,2,FALSE),"")</f>
        <v>Direccion de Gestion Corporativa</v>
      </c>
      <c r="M78" s="42"/>
      <c r="N78" s="48" t="str">
        <f>IFERROR(VLOOKUP($C78,Dependencias!$A$2:$D$26,4,FALSE),"")</f>
        <v>Yamile Borja Martinez</v>
      </c>
      <c r="O78" s="49">
        <v>44852</v>
      </c>
      <c r="P78" s="50">
        <f>IF(O78="","Pendiente de respuesta",NETWORKDAYS(G78,O78,FESTIVOS!$A$2:$A$146))</f>
        <v>6</v>
      </c>
      <c r="Q78" s="42" t="s">
        <v>302</v>
      </c>
      <c r="R78" s="26"/>
    </row>
    <row r="79" spans="1:18" ht="16.2">
      <c r="A79" s="42" t="s">
        <v>42</v>
      </c>
      <c r="B79" s="42" t="s">
        <v>24</v>
      </c>
      <c r="C79" s="43">
        <v>700</v>
      </c>
      <c r="D79" s="42" t="s">
        <v>187</v>
      </c>
      <c r="E79" s="42">
        <v>3612132022</v>
      </c>
      <c r="F79" s="44">
        <v>20227100182682</v>
      </c>
      <c r="G79" s="45">
        <v>44844</v>
      </c>
      <c r="H79" s="46">
        <f>IF(G79="","",WORKDAY(G79,I79,FESTIVOS!$A$2:$V$146))</f>
        <v>44852</v>
      </c>
      <c r="I79" s="47">
        <f>IFERROR(IFERROR(IF(B79=VLOOKUP(B79,Dependencias!$J$3:$J$4,1,FALSE),VLOOKUP(B79,Dependencias!$J$3:$K$4,2,FALSE)),VLOOKUP(A79,Dependencias!$F$3:$I$15,4,FALSE)),"")</f>
        <v>5</v>
      </c>
      <c r="J79" s="42" t="s">
        <v>192</v>
      </c>
      <c r="K79" s="42" t="s">
        <v>315</v>
      </c>
      <c r="L79" s="48" t="str">
        <f>IFERROR(VLOOKUP($C79,Dependencias!$A$2:$D$26,2,FALSE),"")</f>
        <v>Direccion de Gestion Corporativa</v>
      </c>
      <c r="M79" s="42"/>
      <c r="N79" s="48" t="str">
        <f>IFERROR(VLOOKUP($C79,Dependencias!$A$2:$D$26,4,FALSE),"")</f>
        <v>Yamile Borja Martinez</v>
      </c>
      <c r="O79" s="49">
        <v>44846</v>
      </c>
      <c r="P79" s="50">
        <f>IF(O79="","Pendiente de respuesta",NETWORKDAYS(G79,O79,FESTIVOS!$A$2:$A$146))</f>
        <v>3</v>
      </c>
      <c r="Q79" s="42" t="s">
        <v>198</v>
      </c>
      <c r="R79" s="26"/>
    </row>
    <row r="80" spans="1:18" ht="16.2">
      <c r="A80" s="42" t="s">
        <v>47</v>
      </c>
      <c r="B80" s="42" t="s">
        <v>188</v>
      </c>
      <c r="C80" s="43">
        <v>700</v>
      </c>
      <c r="D80" s="42" t="s">
        <v>187</v>
      </c>
      <c r="E80" s="42">
        <v>3611362022</v>
      </c>
      <c r="F80" s="44">
        <v>20227100182602</v>
      </c>
      <c r="G80" s="45">
        <v>44844</v>
      </c>
      <c r="H80" s="46">
        <f>IF(G80="","",WORKDAY(G80,I80,FESTIVOS!$A$2:$V$146))</f>
        <v>44859</v>
      </c>
      <c r="I80" s="47">
        <f>IFERROR(IFERROR(IF(B80=VLOOKUP(B80,Dependencias!$J$3:$J$4,1,FALSE),VLOOKUP(B80,Dependencias!$J$3:$K$4,2,FALSE)),VLOOKUP(A80,Dependencias!$F$3:$I$15,4,FALSE)),"")</f>
        <v>10</v>
      </c>
      <c r="J80" s="42" t="s">
        <v>192</v>
      </c>
      <c r="K80" s="42" t="s">
        <v>316</v>
      </c>
      <c r="L80" s="48" t="str">
        <f>IFERROR(VLOOKUP($C80,Dependencias!$A$2:$D$26,2,FALSE),"")</f>
        <v>Direccion de Gestion Corporativa</v>
      </c>
      <c r="M80" s="42"/>
      <c r="N80" s="48" t="str">
        <f>IFERROR(VLOOKUP($C80,Dependencias!$A$2:$D$26,4,FALSE),"")</f>
        <v>Yamile Borja Martinez</v>
      </c>
      <c r="O80" s="49">
        <v>44852</v>
      </c>
      <c r="P80" s="50">
        <f>IF(O80="","Pendiente de respuesta",NETWORKDAYS(G80,O80,FESTIVOS!$A$2:$A$146))</f>
        <v>6</v>
      </c>
      <c r="Q80" s="42" t="s">
        <v>302</v>
      </c>
      <c r="R80" s="26"/>
    </row>
    <row r="81" spans="1:18" ht="16.2">
      <c r="A81" s="42" t="s">
        <v>42</v>
      </c>
      <c r="B81" s="42" t="s">
        <v>188</v>
      </c>
      <c r="C81" s="43">
        <v>210</v>
      </c>
      <c r="D81" s="42" t="s">
        <v>187</v>
      </c>
      <c r="E81" s="42">
        <v>3612452022</v>
      </c>
      <c r="F81" s="44">
        <v>20227100182712</v>
      </c>
      <c r="G81" s="45">
        <v>44844</v>
      </c>
      <c r="H81" s="46">
        <f>IF(G81="","",WORKDAY(G81,I81,FESTIVOS!$A$2:$V$146))</f>
        <v>44866</v>
      </c>
      <c r="I81" s="47">
        <f>IFERROR(IFERROR(IF(B81=VLOOKUP(B81,Dependencias!$J$3:$J$4,1,FALSE),VLOOKUP(B81,Dependencias!$J$3:$K$4,2,FALSE)),VLOOKUP(A81,Dependencias!$F$3:$I$15,4,FALSE)),"")</f>
        <v>15</v>
      </c>
      <c r="J81" s="42" t="s">
        <v>191</v>
      </c>
      <c r="K81" s="42" t="s">
        <v>317</v>
      </c>
      <c r="L81" s="48" t="str">
        <f>IFERROR(VLOOKUP($C81,Dependencias!$A$2:$D$26,2,FALSE),"")</f>
        <v>Dirección de Asuntos Locales y Participación</v>
      </c>
      <c r="M81" s="42"/>
      <c r="N81" s="48" t="str">
        <f>IFERROR(VLOOKUP($C81,Dependencias!$A$2:$D$26,4,FALSE),"")</f>
        <v>Alejandro Franco Plata</v>
      </c>
      <c r="O81" s="49">
        <v>44854</v>
      </c>
      <c r="P81" s="50">
        <f>IF(O81="","Pendiente de respuesta",NETWORKDAYS(G81,O81,FESTIVOS!$A$2:$A$146))</f>
        <v>8</v>
      </c>
      <c r="Q81" s="42" t="s">
        <v>318</v>
      </c>
      <c r="R81" s="26"/>
    </row>
    <row r="82" spans="1:18" ht="16.2">
      <c r="A82" s="42" t="s">
        <v>47</v>
      </c>
      <c r="B82" s="42" t="s">
        <v>188</v>
      </c>
      <c r="C82" s="43">
        <v>700</v>
      </c>
      <c r="D82" s="42" t="s">
        <v>187</v>
      </c>
      <c r="E82" s="42">
        <v>3617172022</v>
      </c>
      <c r="F82" s="44">
        <v>20227100182942</v>
      </c>
      <c r="G82" s="45">
        <v>44844</v>
      </c>
      <c r="H82" s="46">
        <f>IF(G82="","",WORKDAY(G82,I82,FESTIVOS!$A$2:$V$146))</f>
        <v>44859</v>
      </c>
      <c r="I82" s="47">
        <f>IFERROR(IFERROR(IF(B82=VLOOKUP(B82,Dependencias!$J$3:$J$4,1,FALSE),VLOOKUP(B82,Dependencias!$J$3:$K$4,2,FALSE)),VLOOKUP(A82,Dependencias!$F$3:$I$15,4,FALSE)),"")</f>
        <v>10</v>
      </c>
      <c r="J82" s="42" t="s">
        <v>192</v>
      </c>
      <c r="K82" s="42" t="s">
        <v>319</v>
      </c>
      <c r="L82" s="48" t="str">
        <f>IFERROR(VLOOKUP($C82,Dependencias!$A$2:$D$26,2,FALSE),"")</f>
        <v>Direccion de Gestion Corporativa</v>
      </c>
      <c r="M82" s="42"/>
      <c r="N82" s="48" t="str">
        <f>IFERROR(VLOOKUP($C82,Dependencias!$A$2:$D$26,4,FALSE),"")</f>
        <v>Yamile Borja Martinez</v>
      </c>
      <c r="O82" s="49">
        <v>44847</v>
      </c>
      <c r="P82" s="50">
        <f>IF(O82="","Pendiente de respuesta",NETWORKDAYS(G82,O82,FESTIVOS!$A$2:$A$146))</f>
        <v>4</v>
      </c>
      <c r="Q82" s="42" t="s">
        <v>198</v>
      </c>
      <c r="R82" s="26"/>
    </row>
    <row r="83" spans="1:18" ht="16.2">
      <c r="A83" s="42" t="s">
        <v>47</v>
      </c>
      <c r="B83" s="42" t="s">
        <v>24</v>
      </c>
      <c r="C83" s="43">
        <v>700</v>
      </c>
      <c r="D83" s="42" t="s">
        <v>187</v>
      </c>
      <c r="E83" s="42">
        <v>3622282022</v>
      </c>
      <c r="F83" s="44">
        <v>20227100183142</v>
      </c>
      <c r="G83" s="45">
        <v>44844</v>
      </c>
      <c r="H83" s="46">
        <f>IF(G83="","",WORKDAY(G83,I83,FESTIVOS!$A$2:$V$146))</f>
        <v>44852</v>
      </c>
      <c r="I83" s="47">
        <f>IFERROR(IFERROR(IF(B83=VLOOKUP(B83,Dependencias!$J$3:$J$4,1,FALSE),VLOOKUP(B83,Dependencias!$J$3:$K$4,2,FALSE)),VLOOKUP(A83,Dependencias!$F$3:$I$15,4,FALSE)),"")</f>
        <v>5</v>
      </c>
      <c r="J83" s="42" t="s">
        <v>192</v>
      </c>
      <c r="K83" s="42" t="s">
        <v>320</v>
      </c>
      <c r="L83" s="48" t="str">
        <f>IFERROR(VLOOKUP($C83,Dependencias!$A$2:$D$26,2,FALSE),"")</f>
        <v>Direccion de Gestion Corporativa</v>
      </c>
      <c r="M83" s="42"/>
      <c r="N83" s="48" t="str">
        <f>IFERROR(VLOOKUP($C83,Dependencias!$A$2:$D$26,4,FALSE),"")</f>
        <v>Yamile Borja Martinez</v>
      </c>
      <c r="O83" s="49">
        <v>44852</v>
      </c>
      <c r="P83" s="50">
        <f>IF(O83="","Pendiente de respuesta",NETWORKDAYS(G83,O83,FESTIVOS!$A$2:$A$146))</f>
        <v>6</v>
      </c>
      <c r="Q83" s="42" t="s">
        <v>198</v>
      </c>
      <c r="R83" s="26"/>
    </row>
    <row r="84" spans="1:18" ht="16.2">
      <c r="A84" s="42" t="s">
        <v>47</v>
      </c>
      <c r="B84" s="42" t="s">
        <v>188</v>
      </c>
      <c r="C84" s="43">
        <v>230</v>
      </c>
      <c r="D84" s="42" t="s">
        <v>187</v>
      </c>
      <c r="E84" s="42">
        <v>3632002022</v>
      </c>
      <c r="F84" s="44">
        <v>20227100183432</v>
      </c>
      <c r="G84" s="45">
        <v>44845</v>
      </c>
      <c r="H84" s="46">
        <f>IF(G84="","",WORKDAY(G84,I84,FESTIVOS!$A$2:$V$146))</f>
        <v>44860</v>
      </c>
      <c r="I84" s="47">
        <f>IFERROR(IFERROR(IF(B84=VLOOKUP(B84,Dependencias!$J$3:$J$4,1,FALSE),VLOOKUP(B84,Dependencias!$J$3:$K$4,2,FALSE)),VLOOKUP(A84,Dependencias!$F$3:$I$15,4,FALSE)),"")</f>
        <v>10</v>
      </c>
      <c r="J84" s="42" t="s">
        <v>193</v>
      </c>
      <c r="K84" s="42" t="s">
        <v>321</v>
      </c>
      <c r="L84" s="48" t="str">
        <f>IFERROR(VLOOKUP($C84,Dependencias!$A$2:$D$26,2,FALSE),"")</f>
        <v>Direccion de Personas Juridicas</v>
      </c>
      <c r="M84" s="42"/>
      <c r="N84" s="48" t="str">
        <f>IFERROR(VLOOKUP($C84,Dependencias!$A$2:$D$26,4,FALSE),"")</f>
        <v>Vanessa Barreneche Samur</v>
      </c>
      <c r="O84" s="49">
        <v>44858</v>
      </c>
      <c r="P84" s="50">
        <f>IF(O84="","Pendiente de respuesta",NETWORKDAYS(G84,O84,FESTIVOS!$A$2:$A$146))</f>
        <v>9</v>
      </c>
      <c r="Q84" s="42" t="s">
        <v>322</v>
      </c>
      <c r="R84" s="26"/>
    </row>
    <row r="85" spans="1:18" ht="16.2">
      <c r="A85" s="42" t="s">
        <v>42</v>
      </c>
      <c r="B85" s="42" t="s">
        <v>188</v>
      </c>
      <c r="C85" s="43">
        <v>700</v>
      </c>
      <c r="D85" s="42" t="s">
        <v>187</v>
      </c>
      <c r="E85" s="42">
        <v>3643212022</v>
      </c>
      <c r="F85" s="44">
        <v>20227100183832</v>
      </c>
      <c r="G85" s="45">
        <v>44845</v>
      </c>
      <c r="H85" s="46">
        <f>IF(G85="","",WORKDAY(G85,I85,FESTIVOS!$A$2:$V$146))</f>
        <v>44867</v>
      </c>
      <c r="I85" s="47">
        <f>IFERROR(IFERROR(IF(B85=VLOOKUP(B85,Dependencias!$J$3:$J$4,1,FALSE),VLOOKUP(B85,Dependencias!$J$3:$K$4,2,FALSE)),VLOOKUP(A85,Dependencias!$F$3:$I$15,4,FALSE)),"")</f>
        <v>15</v>
      </c>
      <c r="J85" s="42" t="s">
        <v>153</v>
      </c>
      <c r="K85" s="42" t="s">
        <v>323</v>
      </c>
      <c r="L85" s="48" t="str">
        <f>IFERROR(VLOOKUP($C85,Dependencias!$A$2:$D$26,2,FALSE),"")</f>
        <v>Direccion de Gestion Corporativa</v>
      </c>
      <c r="M85" s="42"/>
      <c r="N85" s="48" t="str">
        <f>IFERROR(VLOOKUP($C85,Dependencias!$A$2:$D$26,4,FALSE),"")</f>
        <v>Yamile Borja Martinez</v>
      </c>
      <c r="O85" s="49">
        <v>44861</v>
      </c>
      <c r="P85" s="50">
        <f>IF(O85="","Pendiente de respuesta",NETWORKDAYS(G85,O85,FESTIVOS!$A$2:$A$146))</f>
        <v>12</v>
      </c>
      <c r="Q85" s="42" t="s">
        <v>324</v>
      </c>
      <c r="R85" s="26"/>
    </row>
    <row r="86" spans="1:18" ht="16.2">
      <c r="A86" s="42" t="s">
        <v>42</v>
      </c>
      <c r="B86" s="42" t="s">
        <v>188</v>
      </c>
      <c r="C86" s="43">
        <v>700</v>
      </c>
      <c r="D86" s="42" t="s">
        <v>190</v>
      </c>
      <c r="E86" s="42">
        <v>3650992022</v>
      </c>
      <c r="F86" s="44">
        <v>20227100185152</v>
      </c>
      <c r="G86" s="45">
        <v>44846</v>
      </c>
      <c r="H86" s="46">
        <f>IF(G86="","",WORKDAY(G86,I86,FESTIVOS!$A$2:$V$146))</f>
        <v>44868</v>
      </c>
      <c r="I86" s="47">
        <f>IFERROR(IFERROR(IF(B86=VLOOKUP(B86,Dependencias!$J$3:$J$4,1,FALSE),VLOOKUP(B86,Dependencias!$J$3:$K$4,2,FALSE)),VLOOKUP(A86,Dependencias!$F$3:$I$15,4,FALSE)),"")</f>
        <v>15</v>
      </c>
      <c r="J86" s="42" t="s">
        <v>153</v>
      </c>
      <c r="K86" s="42" t="s">
        <v>325</v>
      </c>
      <c r="L86" s="48" t="str">
        <f>IFERROR(VLOOKUP($C86,Dependencias!$A$2:$D$26,2,FALSE),"")</f>
        <v>Direccion de Gestion Corporativa</v>
      </c>
      <c r="M86" s="42"/>
      <c r="N86" s="48" t="str">
        <f>IFERROR(VLOOKUP($C86,Dependencias!$A$2:$D$26,4,FALSE),"")</f>
        <v>Yamile Borja Martinez</v>
      </c>
      <c r="O86" s="49">
        <v>44861</v>
      </c>
      <c r="P86" s="50">
        <f>IF(O86="","Pendiente de respuesta",NETWORKDAYS(G86,O86,FESTIVOS!$A$2:$A$146))</f>
        <v>11</v>
      </c>
      <c r="Q86" s="42" t="s">
        <v>283</v>
      </c>
      <c r="R86" s="26"/>
    </row>
    <row r="87" spans="1:18" ht="16.2">
      <c r="A87" s="42" t="s">
        <v>42</v>
      </c>
      <c r="B87" s="42" t="s">
        <v>188</v>
      </c>
      <c r="C87" s="43">
        <v>710</v>
      </c>
      <c r="D87" s="42" t="s">
        <v>187</v>
      </c>
      <c r="E87" s="42">
        <v>3652642022</v>
      </c>
      <c r="F87" s="44">
        <v>20227100184062</v>
      </c>
      <c r="G87" s="45">
        <v>44846</v>
      </c>
      <c r="H87" s="46">
        <f>IF(G87="","",WORKDAY(G87,I87,FESTIVOS!$A$2:$V$146))</f>
        <v>44868</v>
      </c>
      <c r="I87" s="47">
        <f>IFERROR(IFERROR(IF(B87=VLOOKUP(B87,Dependencias!$J$3:$J$4,1,FALSE),VLOOKUP(B87,Dependencias!$J$3:$K$4,2,FALSE)),VLOOKUP(A87,Dependencias!$F$3:$I$15,4,FALSE)),"")</f>
        <v>15</v>
      </c>
      <c r="J87" s="42" t="s">
        <v>189</v>
      </c>
      <c r="K87" s="42" t="s">
        <v>326</v>
      </c>
      <c r="L87" s="48" t="str">
        <f>IFERROR(VLOOKUP($C87,Dependencias!$A$2:$D$26,2,FALSE),"")</f>
        <v>Grupo Interno de Trabajo de Gestion de Servicios Administrativos</v>
      </c>
      <c r="M87" s="42"/>
      <c r="N87" s="48" t="str">
        <f>IFERROR(VLOOKUP($C87,Dependencias!$A$2:$D$26,4,FALSE),"")</f>
        <v>Rafael Arturo Berrio Escobar</v>
      </c>
      <c r="O87" s="49">
        <v>44855</v>
      </c>
      <c r="P87" s="50">
        <f>IF(O87="","Pendiente de respuesta",NETWORKDAYS(G87,O87,FESTIVOS!$A$2:$A$146))</f>
        <v>7</v>
      </c>
      <c r="Q87" s="42" t="s">
        <v>327</v>
      </c>
      <c r="R87" s="26"/>
    </row>
    <row r="88" spans="1:18" ht="16.2">
      <c r="A88" s="42" t="s">
        <v>42</v>
      </c>
      <c r="B88" s="42" t="s">
        <v>188</v>
      </c>
      <c r="C88" s="43">
        <v>800</v>
      </c>
      <c r="D88" s="42" t="s">
        <v>187</v>
      </c>
      <c r="E88" s="42">
        <v>3655082022</v>
      </c>
      <c r="F88" s="44">
        <v>20227100184192</v>
      </c>
      <c r="G88" s="45">
        <v>44846</v>
      </c>
      <c r="H88" s="46">
        <f>IF(G88="","",WORKDAY(G88,I88,FESTIVOS!$A$2:$V$146))</f>
        <v>44868</v>
      </c>
      <c r="I88" s="47">
        <f>IFERROR(IFERROR(IF(B88=VLOOKUP(B88,Dependencias!$J$3:$J$4,1,FALSE),VLOOKUP(B88,Dependencias!$J$3:$K$4,2,FALSE)),VLOOKUP(A88,Dependencias!$F$3:$I$15,4,FALSE)),"")</f>
        <v>15</v>
      </c>
      <c r="J88" s="42" t="s">
        <v>150</v>
      </c>
      <c r="K88" s="42" t="s">
        <v>328</v>
      </c>
      <c r="L88" s="48" t="str">
        <f>IFERROR(VLOOKUP($C88,Dependencias!$A$2:$D$26,2,FALSE),"")</f>
        <v>Dirección de Lectura y Bibliotecas</v>
      </c>
      <c r="M88" s="42"/>
      <c r="N88" s="48" t="str">
        <f>IFERROR(VLOOKUP($C88,Dependencias!$A$2:$D$26,4,FALSE),"")</f>
        <v>Rafael Eduardo Tamayo Franco</v>
      </c>
      <c r="O88" s="49">
        <v>44866</v>
      </c>
      <c r="P88" s="50">
        <f>IF(O88="","Pendiente de respuesta",NETWORKDAYS(G88,O88,FESTIVOS!$A$2:$A$146))</f>
        <v>14</v>
      </c>
      <c r="Q88" s="42" t="s">
        <v>329</v>
      </c>
      <c r="R88" s="26"/>
    </row>
    <row r="89" spans="1:18" ht="16.2">
      <c r="A89" s="42" t="s">
        <v>47</v>
      </c>
      <c r="B89" s="42" t="s">
        <v>188</v>
      </c>
      <c r="C89" s="43">
        <v>330</v>
      </c>
      <c r="D89" s="42" t="s">
        <v>187</v>
      </c>
      <c r="E89" s="42">
        <v>3665382022</v>
      </c>
      <c r="F89" s="44">
        <v>20227100184462</v>
      </c>
      <c r="G89" s="45">
        <v>44846</v>
      </c>
      <c r="H89" s="46">
        <f>IF(G89="","",WORKDAY(G89,I89,FESTIVOS!$A$2:$V$146))</f>
        <v>44861</v>
      </c>
      <c r="I89" s="47">
        <f>IFERROR(IFERROR(IF(B89=VLOOKUP(B89,Dependencias!$J$3:$J$4,1,FALSE),VLOOKUP(B89,Dependencias!$J$3:$K$4,2,FALSE)),VLOOKUP(A89,Dependencias!$F$3:$I$15,4,FALSE)),"")</f>
        <v>10</v>
      </c>
      <c r="J89" s="42" t="s">
        <v>144</v>
      </c>
      <c r="K89" s="42" t="s">
        <v>330</v>
      </c>
      <c r="L89" s="48" t="str">
        <f>IFERROR(VLOOKUP($C89,Dependencias!$A$2:$D$26,2,FALSE),"")</f>
        <v>Subdirección de Infraestructura y patrimonio cultural</v>
      </c>
      <c r="M89" s="42"/>
      <c r="N89" s="48" t="str">
        <f>IFERROR(VLOOKUP($C89,Dependencias!$A$2:$D$26,4,FALSE),"")</f>
        <v>Ivan Dario Quiñones Sanchez</v>
      </c>
      <c r="O89" s="49">
        <v>44852</v>
      </c>
      <c r="P89" s="50">
        <f>IF(O89="","Pendiente de respuesta",NETWORKDAYS(G89,O89,FESTIVOS!$A$2:$A$146))</f>
        <v>4</v>
      </c>
      <c r="Q89" s="42" t="s">
        <v>331</v>
      </c>
      <c r="R89" s="26"/>
    </row>
    <row r="90" spans="1:18" ht="16.2">
      <c r="A90" s="42" t="s">
        <v>47</v>
      </c>
      <c r="B90" s="42" t="s">
        <v>188</v>
      </c>
      <c r="C90" s="43">
        <v>730</v>
      </c>
      <c r="D90" s="42" t="s">
        <v>190</v>
      </c>
      <c r="E90" s="42">
        <v>3671132022</v>
      </c>
      <c r="F90" s="44">
        <v>20227100185182</v>
      </c>
      <c r="G90" s="45">
        <v>44847</v>
      </c>
      <c r="H90" s="46">
        <f>IF(G90="","",WORKDAY(G90,I90,FESTIVOS!$A$2:$V$146))</f>
        <v>44862</v>
      </c>
      <c r="I90" s="47">
        <f>IFERROR(IFERROR(IF(B90=VLOOKUP(B90,Dependencias!$J$3:$J$4,1,FALSE),VLOOKUP(B90,Dependencias!$J$3:$K$4,2,FALSE)),VLOOKUP(A90,Dependencias!$F$3:$I$15,4,FALSE)),"")</f>
        <v>10</v>
      </c>
      <c r="J90" s="42" t="s">
        <v>138</v>
      </c>
      <c r="K90" s="42" t="s">
        <v>332</v>
      </c>
      <c r="L90" s="48" t="str">
        <f>IFERROR(VLOOKUP($C90,Dependencias!$A$2:$D$26,2,FALSE),"")</f>
        <v>Grupo Interno De Trabajo De Gestión Del Talento Humano</v>
      </c>
      <c r="M90" s="42"/>
      <c r="N90" s="48" t="str">
        <f>IFERROR(VLOOKUP($C90,Dependencias!$A$2:$D$26,4,FALSE),"")</f>
        <v>Alba Nohora Diaz Galan</v>
      </c>
      <c r="O90" s="49">
        <v>44858</v>
      </c>
      <c r="P90" s="50">
        <f>IF(O90="","Pendiente de respuesta",NETWORKDAYS(G90,O90,FESTIVOS!$A$2:$A$146))</f>
        <v>7</v>
      </c>
      <c r="Q90" s="42" t="s">
        <v>333</v>
      </c>
      <c r="R90" s="26"/>
    </row>
    <row r="91" spans="1:18" ht="16.2">
      <c r="A91" s="42" t="s">
        <v>42</v>
      </c>
      <c r="B91" s="42" t="s">
        <v>24</v>
      </c>
      <c r="C91" s="43">
        <v>700</v>
      </c>
      <c r="D91" s="42" t="s">
        <v>187</v>
      </c>
      <c r="E91" s="42">
        <v>3674352022</v>
      </c>
      <c r="F91" s="44">
        <v>20227100184902</v>
      </c>
      <c r="G91" s="45">
        <v>44847</v>
      </c>
      <c r="H91" s="46">
        <f>IF(G91="","",WORKDAY(G91,I91,FESTIVOS!$A$2:$V$146))</f>
        <v>44855</v>
      </c>
      <c r="I91" s="47">
        <f>IFERROR(IFERROR(IF(B91=VLOOKUP(B91,Dependencias!$J$3:$J$4,1,FALSE),VLOOKUP(B91,Dependencias!$J$3:$K$4,2,FALSE)),VLOOKUP(A91,Dependencias!$F$3:$I$15,4,FALSE)),"")</f>
        <v>5</v>
      </c>
      <c r="J91" s="42" t="s">
        <v>192</v>
      </c>
      <c r="K91" s="42" t="s">
        <v>334</v>
      </c>
      <c r="L91" s="48" t="str">
        <f>IFERROR(VLOOKUP($C91,Dependencias!$A$2:$D$26,2,FALSE),"")</f>
        <v>Direccion de Gestion Corporativa</v>
      </c>
      <c r="M91" s="42"/>
      <c r="N91" s="48" t="str">
        <f>IFERROR(VLOOKUP($C91,Dependencias!$A$2:$D$26,4,FALSE),"")</f>
        <v>Yamile Borja Martinez</v>
      </c>
      <c r="O91" s="49">
        <v>44847</v>
      </c>
      <c r="P91" s="50">
        <f>IF(O91="","Pendiente de respuesta",NETWORKDAYS(G91,O91,FESTIVOS!$A$2:$A$146))</f>
        <v>1</v>
      </c>
      <c r="Q91" s="42" t="s">
        <v>198</v>
      </c>
      <c r="R91" s="26"/>
    </row>
    <row r="92" spans="1:18" ht="16.2">
      <c r="A92" s="42" t="s">
        <v>42</v>
      </c>
      <c r="B92" s="42" t="s">
        <v>188</v>
      </c>
      <c r="C92" s="43">
        <v>210</v>
      </c>
      <c r="D92" s="42" t="s">
        <v>187</v>
      </c>
      <c r="E92" s="42">
        <v>3691032022</v>
      </c>
      <c r="F92" s="44">
        <v>20227100185402</v>
      </c>
      <c r="G92" s="45">
        <v>44848</v>
      </c>
      <c r="H92" s="46">
        <f>IF(G92="","",WORKDAY(G92,I92,FESTIVOS!$A$2:$V$146))</f>
        <v>44873</v>
      </c>
      <c r="I92" s="47">
        <f>IFERROR(IFERROR(IF(B92=VLOOKUP(B92,Dependencias!$J$3:$J$4,1,FALSE),VLOOKUP(B92,Dependencias!$J$3:$K$4,2,FALSE)),VLOOKUP(A92,Dependencias!$F$3:$I$15,4,FALSE)),"")</f>
        <v>15</v>
      </c>
      <c r="J92" s="42" t="s">
        <v>191</v>
      </c>
      <c r="K92" s="42" t="s">
        <v>335</v>
      </c>
      <c r="L92" s="48" t="str">
        <f>IFERROR(VLOOKUP($C92,Dependencias!$A$2:$D$26,2,FALSE),"")</f>
        <v>Dirección de Asuntos Locales y Participación</v>
      </c>
      <c r="M92" s="42"/>
      <c r="N92" s="48" t="str">
        <f>IFERROR(VLOOKUP($C92,Dependencias!$A$2:$D$26,4,FALSE),"")</f>
        <v>Alejandro Franco Plata</v>
      </c>
      <c r="O92" s="49"/>
      <c r="P92" s="50" t="str">
        <f>IF(O92="","Pendiente de respuesta",NETWORKDAYS(G92,O92,FESTIVOS!$A$2:$A$146))</f>
        <v>Pendiente de respuesta</v>
      </c>
      <c r="Q92" s="42"/>
      <c r="R92" s="26"/>
    </row>
    <row r="93" spans="1:18" ht="16.2">
      <c r="A93" s="42" t="s">
        <v>42</v>
      </c>
      <c r="B93" s="42" t="s">
        <v>18</v>
      </c>
      <c r="C93" s="43">
        <v>330</v>
      </c>
      <c r="D93" s="42" t="s">
        <v>187</v>
      </c>
      <c r="E93" s="42">
        <v>3692342022</v>
      </c>
      <c r="F93" s="44">
        <v>20227100185502</v>
      </c>
      <c r="G93" s="45">
        <v>44848</v>
      </c>
      <c r="H93" s="46">
        <f>IF(G93="","",WORKDAY(G93,I93,FESTIVOS!$A$2:$V$146))</f>
        <v>44865</v>
      </c>
      <c r="I93" s="47">
        <f>IFERROR(IFERROR(IF(B93=VLOOKUP(B93,Dependencias!$J$3:$J$4,1,FALSE),VLOOKUP(B93,Dependencias!$J$3:$K$4,2,FALSE)),VLOOKUP(A93,Dependencias!$F$3:$I$15,4,FALSE)),"")</f>
        <v>10</v>
      </c>
      <c r="J93" s="42" t="s">
        <v>144</v>
      </c>
      <c r="K93" s="42" t="s">
        <v>336</v>
      </c>
      <c r="L93" s="48" t="str">
        <f>IFERROR(VLOOKUP($C93,Dependencias!$A$2:$D$26,2,FALSE),"")</f>
        <v>Subdirección de Infraestructura y patrimonio cultural</v>
      </c>
      <c r="M93" s="42"/>
      <c r="N93" s="48" t="str">
        <f>IFERROR(VLOOKUP($C93,Dependencias!$A$2:$D$26,4,FALSE),"")</f>
        <v>Ivan Dario Quiñones Sanchez</v>
      </c>
      <c r="O93" s="49">
        <v>44862</v>
      </c>
      <c r="P93" s="50">
        <f>IF(O93="","Pendiente de respuesta",NETWORKDAYS(G93,O93,FESTIVOS!$A$2:$A$146))</f>
        <v>10</v>
      </c>
      <c r="Q93" s="42" t="s">
        <v>337</v>
      </c>
      <c r="R93" s="26"/>
    </row>
    <row r="94" spans="1:18" ht="16.2">
      <c r="A94" s="42" t="s">
        <v>47</v>
      </c>
      <c r="B94" s="42" t="s">
        <v>188</v>
      </c>
      <c r="C94" s="43">
        <v>710</v>
      </c>
      <c r="D94" s="42" t="s">
        <v>190</v>
      </c>
      <c r="E94" s="42">
        <v>3692112022</v>
      </c>
      <c r="F94" s="44">
        <v>20227100186762</v>
      </c>
      <c r="G94" s="45">
        <v>44848</v>
      </c>
      <c r="H94" s="46">
        <f>IF(G94="","",WORKDAY(G94,I94,FESTIVOS!$A$2:$V$146))</f>
        <v>44865</v>
      </c>
      <c r="I94" s="47">
        <f>IFERROR(IFERROR(IF(B94=VLOOKUP(B94,Dependencias!$J$3:$J$4,1,FALSE),VLOOKUP(B94,Dependencias!$J$3:$K$4,2,FALSE)),VLOOKUP(A94,Dependencias!$F$3:$I$15,4,FALSE)),"")</f>
        <v>10</v>
      </c>
      <c r="J94" s="42" t="s">
        <v>153</v>
      </c>
      <c r="K94" s="42" t="s">
        <v>338</v>
      </c>
      <c r="L94" s="48" t="str">
        <f>IFERROR(VLOOKUP($C94,Dependencias!$A$2:$D$26,2,FALSE),"")</f>
        <v>Grupo Interno de Trabajo de Gestion de Servicios Administrativos</v>
      </c>
      <c r="M94" s="42"/>
      <c r="N94" s="48" t="str">
        <f>IFERROR(VLOOKUP($C94,Dependencias!$A$2:$D$26,4,FALSE),"")</f>
        <v>Rafael Arturo Berrio Escobar</v>
      </c>
      <c r="O94" s="49">
        <v>44854</v>
      </c>
      <c r="P94" s="50">
        <f>IF(O94="","Pendiente de respuesta",NETWORKDAYS(G94,O94,FESTIVOS!$A$2:$A$146))</f>
        <v>4</v>
      </c>
      <c r="Q94" s="42" t="s">
        <v>339</v>
      </c>
      <c r="R94" s="26"/>
    </row>
    <row r="95" spans="1:18" ht="16.2">
      <c r="A95" s="42" t="s">
        <v>47</v>
      </c>
      <c r="B95" s="42" t="s">
        <v>24</v>
      </c>
      <c r="C95" s="43">
        <v>700</v>
      </c>
      <c r="D95" s="42" t="s">
        <v>187</v>
      </c>
      <c r="E95" s="42">
        <v>3697672022</v>
      </c>
      <c r="F95" s="44">
        <v>20227100185782</v>
      </c>
      <c r="G95" s="45">
        <v>44848</v>
      </c>
      <c r="H95" s="46">
        <f>IF(G95="","",WORKDAY(G95,I95,FESTIVOS!$A$2:$V$146))</f>
        <v>44858</v>
      </c>
      <c r="I95" s="47">
        <f>IFERROR(IFERROR(IF(B95=VLOOKUP(B95,Dependencias!$J$3:$J$4,1,FALSE),VLOOKUP(B95,Dependencias!$J$3:$K$4,2,FALSE)),VLOOKUP(A95,Dependencias!$F$3:$I$15,4,FALSE)),"")</f>
        <v>5</v>
      </c>
      <c r="J95" s="42" t="s">
        <v>192</v>
      </c>
      <c r="K95" s="42" t="s">
        <v>340</v>
      </c>
      <c r="L95" s="48" t="str">
        <f>IFERROR(VLOOKUP($C95,Dependencias!$A$2:$D$26,2,FALSE),"")</f>
        <v>Direccion de Gestion Corporativa</v>
      </c>
      <c r="M95" s="42"/>
      <c r="N95" s="48" t="str">
        <f>IFERROR(VLOOKUP($C95,Dependencias!$A$2:$D$26,4,FALSE),"")</f>
        <v>Yamile Borja Martinez</v>
      </c>
      <c r="O95" s="49">
        <v>44852</v>
      </c>
      <c r="P95" s="50">
        <f>IF(O95="","Pendiente de respuesta",NETWORKDAYS(G95,O95,FESTIVOS!$A$2:$A$146))</f>
        <v>2</v>
      </c>
      <c r="Q95" s="42" t="s">
        <v>198</v>
      </c>
      <c r="R95" s="26"/>
    </row>
    <row r="96" spans="1:18" ht="16.2">
      <c r="A96" s="42" t="s">
        <v>47</v>
      </c>
      <c r="B96" s="42" t="s">
        <v>24</v>
      </c>
      <c r="C96" s="43">
        <v>700</v>
      </c>
      <c r="D96" s="42" t="s">
        <v>187</v>
      </c>
      <c r="E96" s="42">
        <v>3698612022</v>
      </c>
      <c r="F96" s="44">
        <v>20227100185852</v>
      </c>
      <c r="G96" s="45">
        <v>44848</v>
      </c>
      <c r="H96" s="46">
        <f>IF(G96="","",WORKDAY(G96,I96,FESTIVOS!$A$2:$V$146))</f>
        <v>44858</v>
      </c>
      <c r="I96" s="47">
        <f>IFERROR(IFERROR(IF(B96=VLOOKUP(B96,Dependencias!$J$3:$J$4,1,FALSE),VLOOKUP(B96,Dependencias!$J$3:$K$4,2,FALSE)),VLOOKUP(A96,Dependencias!$F$3:$I$15,4,FALSE)),"")</f>
        <v>5</v>
      </c>
      <c r="J96" s="42" t="s">
        <v>192</v>
      </c>
      <c r="K96" s="42" t="s">
        <v>341</v>
      </c>
      <c r="L96" s="48" t="str">
        <f>IFERROR(VLOOKUP($C96,Dependencias!$A$2:$D$26,2,FALSE),"")</f>
        <v>Direccion de Gestion Corporativa</v>
      </c>
      <c r="M96" s="42"/>
      <c r="N96" s="48" t="str">
        <f>IFERROR(VLOOKUP($C96,Dependencias!$A$2:$D$26,4,FALSE),"")</f>
        <v>Yamile Borja Martinez</v>
      </c>
      <c r="O96" s="49">
        <v>44852</v>
      </c>
      <c r="P96" s="50">
        <f>IF(O96="","Pendiente de respuesta",NETWORKDAYS(G96,O96,FESTIVOS!$A$2:$A$146))</f>
        <v>2</v>
      </c>
      <c r="Q96" s="42" t="s">
        <v>198</v>
      </c>
      <c r="R96" s="26"/>
    </row>
    <row r="97" spans="1:18" ht="16.2">
      <c r="A97" s="42" t="s">
        <v>42</v>
      </c>
      <c r="B97" s="42" t="s">
        <v>188</v>
      </c>
      <c r="C97" s="43">
        <v>800</v>
      </c>
      <c r="D97" s="42" t="s">
        <v>187</v>
      </c>
      <c r="E97" s="42">
        <v>3702072022</v>
      </c>
      <c r="F97" s="44">
        <v>20227100186062</v>
      </c>
      <c r="G97" s="45">
        <v>44848</v>
      </c>
      <c r="H97" s="46">
        <f>IF(G97="","",WORKDAY(G97,I97,FESTIVOS!$A$2:$V$146))</f>
        <v>44873</v>
      </c>
      <c r="I97" s="47">
        <f>IFERROR(IFERROR(IF(B97=VLOOKUP(B97,Dependencias!$J$3:$J$4,1,FALSE),VLOOKUP(B97,Dependencias!$J$3:$K$4,2,FALSE)),VLOOKUP(A97,Dependencias!$F$3:$I$15,4,FALSE)),"")</f>
        <v>15</v>
      </c>
      <c r="J97" s="42" t="s">
        <v>150</v>
      </c>
      <c r="K97" s="42" t="s">
        <v>342</v>
      </c>
      <c r="L97" s="48" t="str">
        <f>IFERROR(VLOOKUP($C97,Dependencias!$A$2:$D$26,2,FALSE),"")</f>
        <v>Dirección de Lectura y Bibliotecas</v>
      </c>
      <c r="M97" s="42"/>
      <c r="N97" s="48" t="str">
        <f>IFERROR(VLOOKUP($C97,Dependencias!$A$2:$D$26,4,FALSE),"")</f>
        <v>Rafael Eduardo Tamayo Franco</v>
      </c>
      <c r="O97" s="49"/>
      <c r="P97" s="50" t="str">
        <f>IF(O97="","Pendiente de respuesta",NETWORKDAYS(G97,O97,FESTIVOS!$A$2:$A$146))</f>
        <v>Pendiente de respuesta</v>
      </c>
      <c r="Q97" s="42"/>
      <c r="R97" s="26"/>
    </row>
    <row r="98" spans="1:18" ht="16.2">
      <c r="A98" s="42" t="s">
        <v>47</v>
      </c>
      <c r="B98" s="42" t="s">
        <v>188</v>
      </c>
      <c r="C98" s="43">
        <v>220</v>
      </c>
      <c r="D98" s="42" t="s">
        <v>190</v>
      </c>
      <c r="E98" s="42">
        <v>3685652022</v>
      </c>
      <c r="F98" s="44">
        <v>20227100187752</v>
      </c>
      <c r="G98" s="45">
        <v>44847</v>
      </c>
      <c r="H98" s="46">
        <f>IF(G98="","",WORKDAY(G98,I98,FESTIVOS!$A$2:$V$146))</f>
        <v>44862</v>
      </c>
      <c r="I98" s="47">
        <f>IFERROR(IFERROR(IF(B98=VLOOKUP(B98,Dependencias!$J$3:$J$4,1,FALSE),VLOOKUP(B98,Dependencias!$J$3:$K$4,2,FALSE)),VLOOKUP(A98,Dependencias!$F$3:$I$15,4,FALSE)),"")</f>
        <v>10</v>
      </c>
      <c r="J98" s="42" t="s">
        <v>189</v>
      </c>
      <c r="K98" s="42" t="s">
        <v>343</v>
      </c>
      <c r="L98" s="48" t="str">
        <f>IFERROR(VLOOKUP($C98,Dependencias!$A$2:$D$26,2,FALSE),"")</f>
        <v>Dirección de Fomento</v>
      </c>
      <c r="M98" s="42"/>
      <c r="N98" s="48" t="str">
        <f>IFERROR(VLOOKUP($C98,Dependencias!$A$2:$D$26,4,FALSE),"")</f>
        <v>Liliana Marcela Pamplona Romero</v>
      </c>
      <c r="O98" s="49">
        <v>44859</v>
      </c>
      <c r="P98" s="50">
        <f>IF(O98="","Pendiente de respuesta",NETWORKDAYS(G98,O98,FESTIVOS!$A$2:$A$146))</f>
        <v>8</v>
      </c>
      <c r="Q98" s="42" t="s">
        <v>344</v>
      </c>
      <c r="R98" s="26"/>
    </row>
    <row r="99" spans="1:18" ht="16.2">
      <c r="A99" s="42" t="s">
        <v>42</v>
      </c>
      <c r="B99" s="42" t="s">
        <v>188</v>
      </c>
      <c r="C99" s="43">
        <v>700</v>
      </c>
      <c r="D99" s="42" t="s">
        <v>190</v>
      </c>
      <c r="E99" s="42">
        <v>3690762022</v>
      </c>
      <c r="F99" s="44">
        <v>20227100187822</v>
      </c>
      <c r="G99" s="45">
        <v>44848</v>
      </c>
      <c r="H99" s="46">
        <f>IF(G99="","",WORKDAY(G99,I99,FESTIVOS!$A$2:$V$146))</f>
        <v>44873</v>
      </c>
      <c r="I99" s="47">
        <f>IFERROR(IFERROR(IF(B99=VLOOKUP(B99,Dependencias!$J$3:$J$4,1,FALSE),VLOOKUP(B99,Dependencias!$J$3:$K$4,2,FALSE)),VLOOKUP(A99,Dependencias!$F$3:$I$15,4,FALSE)),"")</f>
        <v>15</v>
      </c>
      <c r="J99" s="42" t="s">
        <v>192</v>
      </c>
      <c r="K99" s="42" t="s">
        <v>345</v>
      </c>
      <c r="L99" s="48" t="str">
        <f>IFERROR(VLOOKUP($C99,Dependencias!$A$2:$D$26,2,FALSE),"")</f>
        <v>Direccion de Gestion Corporativa</v>
      </c>
      <c r="M99" s="42"/>
      <c r="N99" s="48" t="str">
        <f>IFERROR(VLOOKUP($C99,Dependencias!$A$2:$D$26,4,FALSE),"")</f>
        <v>Yamile Borja Martinez</v>
      </c>
      <c r="O99" s="49">
        <v>44858</v>
      </c>
      <c r="P99" s="50">
        <f>IF(O99="","Pendiente de respuesta",NETWORKDAYS(G99,O99,FESTIVOS!$A$2:$A$146))</f>
        <v>6</v>
      </c>
      <c r="Q99" s="42" t="s">
        <v>346</v>
      </c>
      <c r="R99" s="26"/>
    </row>
    <row r="100" spans="1:18" ht="16.2">
      <c r="A100" s="42" t="s">
        <v>42</v>
      </c>
      <c r="B100" s="42" t="s">
        <v>188</v>
      </c>
      <c r="C100" s="43">
        <v>210</v>
      </c>
      <c r="D100" s="42" t="s">
        <v>187</v>
      </c>
      <c r="E100" s="42">
        <v>3692292022</v>
      </c>
      <c r="F100" s="44">
        <v>20227100185512</v>
      </c>
      <c r="G100" s="45">
        <v>44848</v>
      </c>
      <c r="H100" s="46">
        <f>IF(G100="","",WORKDAY(G100,I100,FESTIVOS!$A$2:$V$146))</f>
        <v>44873</v>
      </c>
      <c r="I100" s="47">
        <f>IFERROR(IFERROR(IF(B100=VLOOKUP(B100,Dependencias!$J$3:$J$4,1,FALSE),VLOOKUP(B100,Dependencias!$J$3:$K$4,2,FALSE)),VLOOKUP(A100,Dependencias!$F$3:$I$15,4,FALSE)),"")</f>
        <v>15</v>
      </c>
      <c r="J100" s="42" t="s">
        <v>191</v>
      </c>
      <c r="K100" s="42" t="s">
        <v>347</v>
      </c>
      <c r="L100" s="48" t="str">
        <f>IFERROR(VLOOKUP($C100,Dependencias!$A$2:$D$26,2,FALSE),"")</f>
        <v>Dirección de Asuntos Locales y Participación</v>
      </c>
      <c r="M100" s="42"/>
      <c r="N100" s="48" t="str">
        <f>IFERROR(VLOOKUP($C100,Dependencias!$A$2:$D$26,4,FALSE),"")</f>
        <v>Alejandro Franco Plata</v>
      </c>
      <c r="O100" s="49">
        <v>44867</v>
      </c>
      <c r="P100" s="50">
        <f>IF(O100="","Pendiente de respuesta",NETWORKDAYS(G100,O100,FESTIVOS!$A$2:$A$146))</f>
        <v>13</v>
      </c>
      <c r="Q100" s="42" t="s">
        <v>348</v>
      </c>
      <c r="R100" s="26"/>
    </row>
    <row r="101" spans="1:18" ht="16.2">
      <c r="A101" s="42" t="s">
        <v>42</v>
      </c>
      <c r="B101" s="42" t="s">
        <v>24</v>
      </c>
      <c r="C101" s="43">
        <v>700</v>
      </c>
      <c r="D101" s="42" t="s">
        <v>187</v>
      </c>
      <c r="E101" s="42">
        <v>3694752022</v>
      </c>
      <c r="F101" s="44">
        <v>20227100185622</v>
      </c>
      <c r="G101" s="45">
        <v>44848</v>
      </c>
      <c r="H101" s="46">
        <f>IF(G101="","",WORKDAY(G101,I101,FESTIVOS!$A$2:$V$146))</f>
        <v>44858</v>
      </c>
      <c r="I101" s="47">
        <f>IFERROR(IFERROR(IF(B101=VLOOKUP(B101,Dependencias!$J$3:$J$4,1,FALSE),VLOOKUP(B101,Dependencias!$J$3:$K$4,2,FALSE)),VLOOKUP(A101,Dependencias!$F$3:$I$15,4,FALSE)),"")</f>
        <v>5</v>
      </c>
      <c r="J101" s="42" t="s">
        <v>192</v>
      </c>
      <c r="K101" s="42" t="s">
        <v>349</v>
      </c>
      <c r="L101" s="48" t="str">
        <f>IFERROR(VLOOKUP($C101,Dependencias!$A$2:$D$26,2,FALSE),"")</f>
        <v>Direccion de Gestion Corporativa</v>
      </c>
      <c r="M101" s="42"/>
      <c r="N101" s="48" t="str">
        <f>IFERROR(VLOOKUP($C101,Dependencias!$A$2:$D$26,4,FALSE),"")</f>
        <v>Yamile Borja Martinez</v>
      </c>
      <c r="O101" s="49">
        <v>44853</v>
      </c>
      <c r="P101" s="50">
        <f>IF(O101="","Pendiente de respuesta",NETWORKDAYS(G101,O101,FESTIVOS!$A$2:$A$146))</f>
        <v>3</v>
      </c>
      <c r="Q101" s="42" t="s">
        <v>195</v>
      </c>
      <c r="R101" s="26"/>
    </row>
    <row r="102" spans="1:18" ht="16.2">
      <c r="A102" s="42" t="s">
        <v>42</v>
      </c>
      <c r="B102" s="42" t="s">
        <v>188</v>
      </c>
      <c r="C102" s="43">
        <v>900</v>
      </c>
      <c r="D102" s="42" t="s">
        <v>187</v>
      </c>
      <c r="E102" s="42">
        <v>3698492022</v>
      </c>
      <c r="F102" s="44">
        <v>20227100185832</v>
      </c>
      <c r="G102" s="45">
        <v>44848</v>
      </c>
      <c r="H102" s="46">
        <f>IF(G102="","",WORKDAY(G102,I102,FESTIVOS!$A$2:$V$146))</f>
        <v>44873</v>
      </c>
      <c r="I102" s="47">
        <f>IFERROR(IFERROR(IF(B102=VLOOKUP(B102,Dependencias!$J$3:$J$4,1,FALSE),VLOOKUP(B102,Dependencias!$J$3:$K$4,2,FALSE)),VLOOKUP(A102,Dependencias!$F$3:$I$15,4,FALSE)),"")</f>
        <v>15</v>
      </c>
      <c r="J102" s="42" t="s">
        <v>142</v>
      </c>
      <c r="K102" s="42" t="s">
        <v>350</v>
      </c>
      <c r="L102" s="48" t="str">
        <f>IFERROR(VLOOKUP($C102,Dependencias!$A$2:$D$26,2,FALSE),"")</f>
        <v>Subsecretaria de Cultura Ciudadana y Gestión del Conocimiento</v>
      </c>
      <c r="M102" s="42"/>
      <c r="N102" s="48" t="str">
        <f>IFERROR(VLOOKUP($C102,Dependencias!$A$2:$D$26,4,FALSE),"")</f>
        <v>Henry Samuel Murrain Knudson</v>
      </c>
      <c r="O102" s="49">
        <v>44860</v>
      </c>
      <c r="P102" s="50">
        <f>IF(O102="","Pendiente de respuesta",NETWORKDAYS(G102,O102,FESTIVOS!$A$2:$A$146))</f>
        <v>8</v>
      </c>
      <c r="Q102" s="42" t="s">
        <v>351</v>
      </c>
      <c r="R102" s="26"/>
    </row>
    <row r="103" spans="1:18" ht="16.2">
      <c r="A103" s="42" t="s">
        <v>42</v>
      </c>
      <c r="B103" s="42" t="s">
        <v>188</v>
      </c>
      <c r="C103" s="43">
        <v>330</v>
      </c>
      <c r="D103" s="42" t="s">
        <v>187</v>
      </c>
      <c r="E103" s="42">
        <v>3703792022</v>
      </c>
      <c r="F103" s="44">
        <v>20227100186132</v>
      </c>
      <c r="G103" s="45">
        <v>44848</v>
      </c>
      <c r="H103" s="46">
        <f>IF(G103="","",WORKDAY(G103,I103,FESTIVOS!$A$2:$V$146))</f>
        <v>44873</v>
      </c>
      <c r="I103" s="47">
        <f>IFERROR(IFERROR(IF(B103=VLOOKUP(B103,Dependencias!$J$3:$J$4,1,FALSE),VLOOKUP(B103,Dependencias!$J$3:$K$4,2,FALSE)),VLOOKUP(A103,Dependencias!$F$3:$I$15,4,FALSE)),"")</f>
        <v>15</v>
      </c>
      <c r="J103" s="42" t="s">
        <v>144</v>
      </c>
      <c r="K103" s="42" t="s">
        <v>352</v>
      </c>
      <c r="L103" s="48" t="str">
        <f>IFERROR(VLOOKUP($C103,Dependencias!$A$2:$D$26,2,FALSE),"")</f>
        <v>Subdirección de Infraestructura y patrimonio cultural</v>
      </c>
      <c r="M103" s="42"/>
      <c r="N103" s="48" t="str">
        <f>IFERROR(VLOOKUP($C103,Dependencias!$A$2:$D$26,4,FALSE),"")</f>
        <v>Ivan Dario Quiñones Sanchez</v>
      </c>
      <c r="O103" s="49"/>
      <c r="P103" s="50" t="str">
        <f>IF(O103="","Pendiente de respuesta",NETWORKDAYS(G103,O103,FESTIVOS!$A$2:$A$146))</f>
        <v>Pendiente de respuesta</v>
      </c>
      <c r="Q103" s="42"/>
      <c r="R103" s="26"/>
    </row>
    <row r="104" spans="1:18" ht="16.2">
      <c r="A104" s="42" t="s">
        <v>47</v>
      </c>
      <c r="B104" s="42" t="s">
        <v>188</v>
      </c>
      <c r="C104" s="43">
        <v>310</v>
      </c>
      <c r="D104" s="42" t="s">
        <v>187</v>
      </c>
      <c r="E104" s="42">
        <v>3704662022</v>
      </c>
      <c r="F104" s="44">
        <v>20227100186212</v>
      </c>
      <c r="G104" s="45">
        <v>44848</v>
      </c>
      <c r="H104" s="46">
        <f>IF(G104="","",WORKDAY(G104,I104,FESTIVOS!$A$2:$V$146))</f>
        <v>44865</v>
      </c>
      <c r="I104" s="47">
        <f>IFERROR(IFERROR(IF(B104=VLOOKUP(B104,Dependencias!$J$3:$J$4,1,FALSE),VLOOKUP(B104,Dependencias!$J$3:$K$4,2,FALSE)),VLOOKUP(A104,Dependencias!$F$3:$I$15,4,FALSE)),"")</f>
        <v>10</v>
      </c>
      <c r="J104" s="42" t="s">
        <v>142</v>
      </c>
      <c r="K104" s="42" t="s">
        <v>353</v>
      </c>
      <c r="L104" s="48" t="str">
        <f>IFERROR(VLOOKUP($C104,Dependencias!$A$2:$D$26,2,FALSE),"")</f>
        <v>Subdirección de Gestión Cultural y Artística</v>
      </c>
      <c r="M104" s="42"/>
      <c r="N104" s="48" t="str">
        <f>IFERROR(VLOOKUP($C104,Dependencias!$A$2:$D$26,4,FALSE),"")</f>
        <v>Ines Elvira Montealegre Martinez</v>
      </c>
      <c r="O104" s="49">
        <v>44862</v>
      </c>
      <c r="P104" s="50">
        <f>IF(O104="","Pendiente de respuesta",NETWORKDAYS(G104,O104,FESTIVOS!$A$2:$A$146))</f>
        <v>10</v>
      </c>
      <c r="Q104" s="42" t="s">
        <v>354</v>
      </c>
      <c r="R104" s="26"/>
    </row>
    <row r="105" spans="1:18" ht="16.2">
      <c r="A105" s="42" t="s">
        <v>42</v>
      </c>
      <c r="B105" s="42" t="s">
        <v>188</v>
      </c>
      <c r="C105" s="43">
        <v>910</v>
      </c>
      <c r="D105" s="42" t="s">
        <v>187</v>
      </c>
      <c r="E105" s="42">
        <v>3705722022</v>
      </c>
      <c r="F105" s="44">
        <v>20227100186312</v>
      </c>
      <c r="G105" s="45">
        <v>44848</v>
      </c>
      <c r="H105" s="46">
        <f>IF(G105="","",WORKDAY(G105,I105,FESTIVOS!$A$2:$V$146))</f>
        <v>44873</v>
      </c>
      <c r="I105" s="47">
        <f>IFERROR(IFERROR(IF(B105=VLOOKUP(B105,Dependencias!$J$3:$J$4,1,FALSE),VLOOKUP(B105,Dependencias!$J$3:$K$4,2,FALSE)),VLOOKUP(A105,Dependencias!$F$3:$I$15,4,FALSE)),"")</f>
        <v>15</v>
      </c>
      <c r="J105" s="42" t="s">
        <v>142</v>
      </c>
      <c r="K105" s="42" t="s">
        <v>215</v>
      </c>
      <c r="L105" s="48" t="str">
        <f>IFERROR(VLOOKUP($C105,Dependencias!$A$2:$D$26,2,FALSE),"")</f>
        <v>Direccion Observatorio y Gestion del Conocimiento Cultural</v>
      </c>
      <c r="M105" s="42"/>
      <c r="N105" s="48" t="str">
        <f>IFERROR(VLOOKUP($C105,Dependencias!$A$2:$D$26,4,FALSE),"")</f>
        <v>Christian Camilo Tiria Buitrago</v>
      </c>
      <c r="O105" s="49">
        <v>44858</v>
      </c>
      <c r="P105" s="50">
        <f>IF(O105="","Pendiente de respuesta",NETWORKDAYS(G105,O105,FESTIVOS!$A$2:$A$146))</f>
        <v>6</v>
      </c>
      <c r="Q105" s="42" t="s">
        <v>355</v>
      </c>
      <c r="R105" s="26"/>
    </row>
    <row r="106" spans="1:18" ht="16.2">
      <c r="A106" s="42" t="s">
        <v>42</v>
      </c>
      <c r="B106" s="42" t="s">
        <v>188</v>
      </c>
      <c r="C106" s="43">
        <v>700</v>
      </c>
      <c r="D106" s="42" t="s">
        <v>190</v>
      </c>
      <c r="E106" s="42">
        <v>3712422022</v>
      </c>
      <c r="F106" s="44">
        <v>20227100187962</v>
      </c>
      <c r="G106" s="45">
        <v>44851</v>
      </c>
      <c r="H106" s="46">
        <f>IF(G106="","",WORKDAY(G106,I106,FESTIVOS!$A$2:$V$146))</f>
        <v>44873</v>
      </c>
      <c r="I106" s="47">
        <f>IFERROR(IFERROR(IF(B106=VLOOKUP(B106,Dependencias!$J$3:$J$4,1,FALSE),VLOOKUP(B106,Dependencias!$J$3:$K$4,2,FALSE)),VLOOKUP(A106,Dependencias!$F$3:$I$15,4,FALSE)),"")</f>
        <v>15</v>
      </c>
      <c r="J106" s="42" t="s">
        <v>153</v>
      </c>
      <c r="K106" s="42" t="s">
        <v>356</v>
      </c>
      <c r="L106" s="48" t="str">
        <f>IFERROR(VLOOKUP($C106,Dependencias!$A$2:$D$26,2,FALSE),"")</f>
        <v>Direccion de Gestion Corporativa</v>
      </c>
      <c r="M106" s="42"/>
      <c r="N106" s="48" t="str">
        <f>IFERROR(VLOOKUP($C106,Dependencias!$A$2:$D$26,4,FALSE),"")</f>
        <v>Yamile Borja Martinez</v>
      </c>
      <c r="O106" s="49">
        <v>44861</v>
      </c>
      <c r="P106" s="50">
        <f>IF(O106="","Pendiente de respuesta",NETWORKDAYS(G106,O106,FESTIVOS!$A$2:$A$146))</f>
        <v>8</v>
      </c>
      <c r="Q106" s="42" t="s">
        <v>283</v>
      </c>
      <c r="R106" s="26"/>
    </row>
    <row r="107" spans="1:18" ht="16.2">
      <c r="A107" s="42" t="s">
        <v>67</v>
      </c>
      <c r="B107" s="42" t="s">
        <v>24</v>
      </c>
      <c r="C107" s="43">
        <v>700</v>
      </c>
      <c r="D107" s="42" t="s">
        <v>190</v>
      </c>
      <c r="E107" s="42">
        <v>3713322022</v>
      </c>
      <c r="F107" s="44">
        <v>20227100187982</v>
      </c>
      <c r="G107" s="45">
        <v>44851</v>
      </c>
      <c r="H107" s="46">
        <f>IF(G107="","",WORKDAY(G107,I107,FESTIVOS!$A$2:$V$146))</f>
        <v>44858</v>
      </c>
      <c r="I107" s="47">
        <f>IFERROR(IFERROR(IF(B107=VLOOKUP(B107,Dependencias!$J$3:$J$4,1,FALSE),VLOOKUP(B107,Dependencias!$J$3:$K$4,2,FALSE)),VLOOKUP(A107,Dependencias!$F$3:$I$15,4,FALSE)),"")</f>
        <v>5</v>
      </c>
      <c r="J107" s="42" t="s">
        <v>192</v>
      </c>
      <c r="K107" s="42" t="s">
        <v>357</v>
      </c>
      <c r="L107" s="48" t="str">
        <f>IFERROR(VLOOKUP($C107,Dependencias!$A$2:$D$26,2,FALSE),"")</f>
        <v>Direccion de Gestion Corporativa</v>
      </c>
      <c r="M107" s="42"/>
      <c r="N107" s="48" t="str">
        <f>IFERROR(VLOOKUP($C107,Dependencias!$A$2:$D$26,4,FALSE),"")</f>
        <v>Yamile Borja Martinez</v>
      </c>
      <c r="O107" s="49">
        <v>44858</v>
      </c>
      <c r="P107" s="50">
        <f>IF(O107="","Pendiente de respuesta",NETWORKDAYS(G107,O107,FESTIVOS!$A$2:$A$146))</f>
        <v>5</v>
      </c>
      <c r="Q107" s="42" t="s">
        <v>358</v>
      </c>
      <c r="R107" s="26"/>
    </row>
    <row r="108" spans="1:18" ht="16.2">
      <c r="A108" s="42" t="s">
        <v>42</v>
      </c>
      <c r="B108" s="42" t="s">
        <v>188</v>
      </c>
      <c r="C108" s="43">
        <v>330</v>
      </c>
      <c r="D108" s="42" t="s">
        <v>187</v>
      </c>
      <c r="E108" s="42">
        <v>3715812022</v>
      </c>
      <c r="F108" s="44">
        <v>20227100186472</v>
      </c>
      <c r="G108" s="45">
        <v>44851</v>
      </c>
      <c r="H108" s="46">
        <f>IF(G108="","",WORKDAY(G108,I108,FESTIVOS!$A$2:$V$146))</f>
        <v>44873</v>
      </c>
      <c r="I108" s="47">
        <f>IFERROR(IFERROR(IF(B108=VLOOKUP(B108,Dependencias!$J$3:$J$4,1,FALSE),VLOOKUP(B108,Dependencias!$J$3:$K$4,2,FALSE)),VLOOKUP(A108,Dependencias!$F$3:$I$15,4,FALSE)),"")</f>
        <v>15</v>
      </c>
      <c r="J108" s="42" t="s">
        <v>144</v>
      </c>
      <c r="K108" s="42" t="s">
        <v>359</v>
      </c>
      <c r="L108" s="48" t="str">
        <f>IFERROR(VLOOKUP($C108,Dependencias!$A$2:$D$26,2,FALSE),"")</f>
        <v>Subdirección de Infraestructura y patrimonio cultural</v>
      </c>
      <c r="M108" s="42"/>
      <c r="N108" s="48" t="str">
        <f>IFERROR(VLOOKUP($C108,Dependencias!$A$2:$D$26,4,FALSE),"")</f>
        <v>Ivan Dario Quiñones Sanchez</v>
      </c>
      <c r="O108" s="49">
        <v>44868</v>
      </c>
      <c r="P108" s="50">
        <f>IF(O108="","Pendiente de respuesta",NETWORKDAYS(G108,O108,FESTIVOS!$A$2:$A$146))</f>
        <v>13</v>
      </c>
      <c r="Q108" s="42" t="s">
        <v>360</v>
      </c>
      <c r="R108" s="26"/>
    </row>
    <row r="109" spans="1:18" ht="16.2">
      <c r="A109" s="42" t="s">
        <v>42</v>
      </c>
      <c r="B109" s="42" t="s">
        <v>24</v>
      </c>
      <c r="C109" s="43">
        <v>700</v>
      </c>
      <c r="D109" s="42" t="s">
        <v>187</v>
      </c>
      <c r="E109" s="42">
        <v>3716302022</v>
      </c>
      <c r="F109" s="44">
        <v>20227100186502</v>
      </c>
      <c r="G109" s="45">
        <v>44851</v>
      </c>
      <c r="H109" s="46">
        <f>IF(G109="","",WORKDAY(G109,I109,FESTIVOS!$A$2:$V$146))</f>
        <v>44858</v>
      </c>
      <c r="I109" s="47">
        <f>IFERROR(IFERROR(IF(B109=VLOOKUP(B109,Dependencias!$J$3:$J$4,1,FALSE),VLOOKUP(B109,Dependencias!$J$3:$K$4,2,FALSE)),VLOOKUP(A109,Dependencias!$F$3:$I$15,4,FALSE)),"")</f>
        <v>5</v>
      </c>
      <c r="J109" s="42" t="s">
        <v>192</v>
      </c>
      <c r="K109" s="42" t="s">
        <v>361</v>
      </c>
      <c r="L109" s="48" t="str">
        <f>IFERROR(VLOOKUP($C109,Dependencias!$A$2:$D$26,2,FALSE),"")</f>
        <v>Direccion de Gestion Corporativa</v>
      </c>
      <c r="M109" s="42"/>
      <c r="N109" s="48" t="str">
        <f>IFERROR(VLOOKUP($C109,Dependencias!$A$2:$D$26,4,FALSE),"")</f>
        <v>Yamile Borja Martinez</v>
      </c>
      <c r="O109" s="49">
        <v>44853</v>
      </c>
      <c r="P109" s="50">
        <f>IF(O109="","Pendiente de respuesta",NETWORKDAYS(G109,O109,FESTIVOS!$A$2:$A$146))</f>
        <v>2</v>
      </c>
      <c r="Q109" s="42" t="s">
        <v>198</v>
      </c>
      <c r="R109" s="26"/>
    </row>
    <row r="110" spans="1:18" ht="16.2">
      <c r="A110" s="42" t="s">
        <v>42</v>
      </c>
      <c r="B110" s="42" t="s">
        <v>188</v>
      </c>
      <c r="C110" s="43">
        <v>700</v>
      </c>
      <c r="D110" s="42" t="s">
        <v>190</v>
      </c>
      <c r="E110" s="42">
        <v>3560442022</v>
      </c>
      <c r="F110" s="44">
        <v>20227100188962</v>
      </c>
      <c r="G110" s="45">
        <v>44852</v>
      </c>
      <c r="H110" s="46">
        <f>IF(G110="","",WORKDAY(G110,I110,FESTIVOS!$A$2:$V$146))</f>
        <v>44874</v>
      </c>
      <c r="I110" s="47">
        <f>IFERROR(IFERROR(IF(B110=VLOOKUP(B110,Dependencias!$J$3:$J$4,1,FALSE),VLOOKUP(B110,Dependencias!$J$3:$K$4,2,FALSE)),VLOOKUP(A110,Dependencias!$F$3:$I$15,4,FALSE)),"")</f>
        <v>15</v>
      </c>
      <c r="J110" s="42" t="s">
        <v>150</v>
      </c>
      <c r="K110" s="42" t="s">
        <v>362</v>
      </c>
      <c r="L110" s="48" t="str">
        <f>IFERROR(VLOOKUP($C110,Dependencias!$A$2:$D$26,2,FALSE),"")</f>
        <v>Direccion de Gestion Corporativa</v>
      </c>
      <c r="M110" s="42"/>
      <c r="N110" s="48" t="str">
        <f>IFERROR(VLOOKUP($C110,Dependencias!$A$2:$D$26,4,FALSE),"")</f>
        <v>Yamile Borja Martinez</v>
      </c>
      <c r="O110" s="49">
        <v>44859</v>
      </c>
      <c r="P110" s="50">
        <f>IF(O110="","Pendiente de respuesta",NETWORKDAYS(G110,O110,FESTIVOS!$A$2:$A$146))</f>
        <v>6</v>
      </c>
      <c r="Q110" s="42" t="s">
        <v>363</v>
      </c>
      <c r="R110" s="26"/>
    </row>
    <row r="111" spans="1:18" ht="16.2">
      <c r="A111" s="42" t="s">
        <v>42</v>
      </c>
      <c r="B111" s="42" t="s">
        <v>188</v>
      </c>
      <c r="C111" s="43">
        <v>700</v>
      </c>
      <c r="D111" s="42" t="s">
        <v>190</v>
      </c>
      <c r="E111" s="42">
        <v>3713442022</v>
      </c>
      <c r="F111" s="44">
        <v>20227100188992</v>
      </c>
      <c r="G111" s="45">
        <v>44852</v>
      </c>
      <c r="H111" s="46">
        <f>IF(G111="","",WORKDAY(G111,I111,FESTIVOS!$A$2:$V$146))</f>
        <v>44874</v>
      </c>
      <c r="I111" s="47">
        <f>IFERROR(IFERROR(IF(B111=VLOOKUP(B111,Dependencias!$J$3:$J$4,1,FALSE),VLOOKUP(B111,Dependencias!$J$3:$K$4,2,FALSE)),VLOOKUP(A111,Dependencias!$F$3:$I$15,4,FALSE)),"")</f>
        <v>15</v>
      </c>
      <c r="J111" s="42" t="s">
        <v>153</v>
      </c>
      <c r="K111" s="42" t="s">
        <v>364</v>
      </c>
      <c r="L111" s="48" t="str">
        <f>IFERROR(VLOOKUP($C111,Dependencias!$A$2:$D$26,2,FALSE),"")</f>
        <v>Direccion de Gestion Corporativa</v>
      </c>
      <c r="M111" s="42"/>
      <c r="N111" s="48" t="str">
        <f>IFERROR(VLOOKUP($C111,Dependencias!$A$2:$D$26,4,FALSE),"")</f>
        <v>Yamile Borja Martinez</v>
      </c>
      <c r="O111" s="49">
        <v>44861</v>
      </c>
      <c r="P111" s="50">
        <f>IF(O111="","Pendiente de respuesta",NETWORKDAYS(G111,O111,FESTIVOS!$A$2:$A$146))</f>
        <v>8</v>
      </c>
      <c r="Q111" s="42" t="s">
        <v>365</v>
      </c>
      <c r="R111" s="26"/>
    </row>
    <row r="112" spans="1:18" ht="16.2">
      <c r="A112" s="42" t="s">
        <v>47</v>
      </c>
      <c r="B112" s="42" t="s">
        <v>188</v>
      </c>
      <c r="C112" s="43">
        <v>220</v>
      </c>
      <c r="D112" s="42" t="s">
        <v>187</v>
      </c>
      <c r="E112" s="42">
        <v>3722042022</v>
      </c>
      <c r="F112" s="44">
        <v>20227100186732</v>
      </c>
      <c r="G112" s="45">
        <v>44852</v>
      </c>
      <c r="H112" s="46">
        <f>IF(G112="","",WORKDAY(G112,I112,FESTIVOS!$A$2:$V$146))</f>
        <v>44866</v>
      </c>
      <c r="I112" s="47">
        <f>IFERROR(IFERROR(IF(B112=VLOOKUP(B112,Dependencias!$J$3:$J$4,1,FALSE),VLOOKUP(B112,Dependencias!$J$3:$K$4,2,FALSE)),VLOOKUP(A112,Dependencias!$F$3:$I$15,4,FALSE)),"")</f>
        <v>10</v>
      </c>
      <c r="J112" s="42" t="s">
        <v>189</v>
      </c>
      <c r="K112" s="42" t="s">
        <v>366</v>
      </c>
      <c r="L112" s="48" t="str">
        <f>IFERROR(VLOOKUP($C112,Dependencias!$A$2:$D$26,2,FALSE),"")</f>
        <v>Dirección de Fomento</v>
      </c>
      <c r="M112" s="42"/>
      <c r="N112" s="48" t="str">
        <f>IFERROR(VLOOKUP($C112,Dependencias!$A$2:$D$26,4,FALSE),"")</f>
        <v>Liliana Marcela Pamplona Romero</v>
      </c>
      <c r="O112" s="49">
        <v>44859</v>
      </c>
      <c r="P112" s="50">
        <f>IF(O112="","Pendiente de respuesta",NETWORKDAYS(G112,O112,FESTIVOS!$A$2:$A$146))</f>
        <v>6</v>
      </c>
      <c r="Q112" s="42" t="s">
        <v>367</v>
      </c>
      <c r="R112" s="26"/>
    </row>
    <row r="113" spans="1:18" ht="16.2">
      <c r="A113" s="42" t="s">
        <v>42</v>
      </c>
      <c r="B113" s="42" t="s">
        <v>188</v>
      </c>
      <c r="C113" s="43">
        <v>120</v>
      </c>
      <c r="D113" s="42" t="s">
        <v>190</v>
      </c>
      <c r="E113" s="42">
        <v>3724312022</v>
      </c>
      <c r="F113" s="44">
        <v>20227100189042</v>
      </c>
      <c r="G113" s="45">
        <v>44852</v>
      </c>
      <c r="H113" s="46">
        <f>IF(G113="","",WORKDAY(G113,I113,FESTIVOS!$A$2:$V$146))</f>
        <v>44874</v>
      </c>
      <c r="I113" s="47">
        <f>IFERROR(IFERROR(IF(B113=VLOOKUP(B113,Dependencias!$J$3:$J$4,1,FALSE),VLOOKUP(B113,Dependencias!$J$3:$K$4,2,FALSE)),VLOOKUP(A113,Dependencias!$F$3:$I$15,4,FALSE)),"")</f>
        <v>15</v>
      </c>
      <c r="J113" s="42" t="s">
        <v>153</v>
      </c>
      <c r="K113" s="42" t="s">
        <v>368</v>
      </c>
      <c r="L113" s="48" t="str">
        <f>IFERROR(VLOOKUP($C113,Dependencias!$A$2:$D$26,2,FALSE),"")</f>
        <v>Oficina Asesora de Comunicaciones</v>
      </c>
      <c r="M113" s="42"/>
      <c r="N113" s="48" t="str">
        <f>IFERROR(VLOOKUP($C113,Dependencias!$A$2:$D$26,4,FALSE),"")</f>
        <v>Carolina Ruiz Caicedo</v>
      </c>
      <c r="O113" s="49">
        <v>44866</v>
      </c>
      <c r="P113" s="50">
        <f>IF(O113="","Pendiente de respuesta",NETWORKDAYS(G113,O113,FESTIVOS!$A$2:$A$146))</f>
        <v>11</v>
      </c>
      <c r="Q113" s="42" t="s">
        <v>369</v>
      </c>
      <c r="R113" s="26"/>
    </row>
    <row r="114" spans="1:18" ht="16.2">
      <c r="A114" s="42" t="s">
        <v>47</v>
      </c>
      <c r="B114" s="42" t="s">
        <v>188</v>
      </c>
      <c r="C114" s="43">
        <v>330</v>
      </c>
      <c r="D114" s="42" t="s">
        <v>187</v>
      </c>
      <c r="E114" s="42">
        <v>3737252022</v>
      </c>
      <c r="F114" s="44">
        <v>20227100187432</v>
      </c>
      <c r="G114" s="45">
        <v>44853</v>
      </c>
      <c r="H114" s="46">
        <f>IF(G114="","",WORKDAY(G114,I114,FESTIVOS!$A$2:$V$146))</f>
        <v>44867</v>
      </c>
      <c r="I114" s="47">
        <f>IFERROR(IFERROR(IF(B114=VLOOKUP(B114,Dependencias!$J$3:$J$4,1,FALSE),VLOOKUP(B114,Dependencias!$J$3:$K$4,2,FALSE)),VLOOKUP(A114,Dependencias!$F$3:$I$15,4,FALSE)),"")</f>
        <v>10</v>
      </c>
      <c r="J114" s="42" t="s">
        <v>144</v>
      </c>
      <c r="K114" s="42" t="s">
        <v>370</v>
      </c>
      <c r="L114" s="48" t="str">
        <f>IFERROR(VLOOKUP($C114,Dependencias!$A$2:$D$26,2,FALSE),"")</f>
        <v>Subdirección de Infraestructura y patrimonio cultural</v>
      </c>
      <c r="M114" s="42"/>
      <c r="N114" s="48" t="str">
        <f>IFERROR(VLOOKUP($C114,Dependencias!$A$2:$D$26,4,FALSE),"")</f>
        <v>Ivan Dario Quiñones Sanchez</v>
      </c>
      <c r="O114" s="49">
        <v>44861</v>
      </c>
      <c r="P114" s="50">
        <f>IF(O114="","Pendiente de respuesta",NETWORKDAYS(G114,O114,FESTIVOS!$A$2:$A$146))</f>
        <v>7</v>
      </c>
      <c r="Q114" s="42" t="s">
        <v>371</v>
      </c>
      <c r="R114" s="26"/>
    </row>
    <row r="115" spans="1:18" ht="16.2">
      <c r="A115" s="42" t="s">
        <v>47</v>
      </c>
      <c r="B115" s="42" t="s">
        <v>188</v>
      </c>
      <c r="C115" s="43">
        <v>330</v>
      </c>
      <c r="D115" s="42" t="s">
        <v>190</v>
      </c>
      <c r="E115" s="42">
        <v>3744782022</v>
      </c>
      <c r="F115" s="44">
        <v>20227100189392</v>
      </c>
      <c r="G115" s="45">
        <v>44853</v>
      </c>
      <c r="H115" s="46">
        <f>IF(G115="","",WORKDAY(G115,I115,FESTIVOS!$A$2:$V$146))</f>
        <v>44867</v>
      </c>
      <c r="I115" s="47">
        <f>IFERROR(IFERROR(IF(B115=VLOOKUP(B115,Dependencias!$J$3:$J$4,1,FALSE),VLOOKUP(B115,Dependencias!$J$3:$K$4,2,FALSE)),VLOOKUP(A115,Dependencias!$F$3:$I$15,4,FALSE)),"")</f>
        <v>10</v>
      </c>
      <c r="J115" s="42" t="s">
        <v>144</v>
      </c>
      <c r="K115" s="42" t="s">
        <v>372</v>
      </c>
      <c r="L115" s="48" t="str">
        <f>IFERROR(VLOOKUP($C115,Dependencias!$A$2:$D$26,2,FALSE),"")</f>
        <v>Subdirección de Infraestructura y patrimonio cultural</v>
      </c>
      <c r="M115" s="42"/>
      <c r="N115" s="48" t="str">
        <f>IFERROR(VLOOKUP($C115,Dependencias!$A$2:$D$26,4,FALSE),"")</f>
        <v>Ivan Dario Quiñones Sanchez</v>
      </c>
      <c r="O115" s="49">
        <v>44859</v>
      </c>
      <c r="P115" s="50">
        <f>IF(O115="","Pendiente de respuesta",NETWORKDAYS(G115,O115,FESTIVOS!$A$2:$A$146))</f>
        <v>5</v>
      </c>
      <c r="Q115" s="42" t="s">
        <v>373</v>
      </c>
      <c r="R115" s="26"/>
    </row>
    <row r="116" spans="1:18" ht="16.2">
      <c r="A116" s="42" t="s">
        <v>35</v>
      </c>
      <c r="B116" s="42" t="s">
        <v>24</v>
      </c>
      <c r="C116" s="43">
        <v>700</v>
      </c>
      <c r="D116" s="42" t="s">
        <v>190</v>
      </c>
      <c r="E116" s="42">
        <v>3443342022</v>
      </c>
      <c r="F116" s="44">
        <v>20227100190622</v>
      </c>
      <c r="G116" s="45">
        <v>44854</v>
      </c>
      <c r="H116" s="46">
        <f>IF(G116="","",WORKDAY(G116,I116,FESTIVOS!$A$2:$V$146))</f>
        <v>44861</v>
      </c>
      <c r="I116" s="47">
        <f>IFERROR(IFERROR(IF(B116=VLOOKUP(B116,Dependencias!$J$3:$J$4,1,FALSE),VLOOKUP(B116,Dependencias!$J$3:$K$4,2,FALSE)),VLOOKUP(A116,Dependencias!$F$3:$I$15,4,FALSE)),"")</f>
        <v>5</v>
      </c>
      <c r="J116" s="42" t="s">
        <v>192</v>
      </c>
      <c r="K116" s="42" t="s">
        <v>374</v>
      </c>
      <c r="L116" s="48" t="str">
        <f>IFERROR(VLOOKUP($C116,Dependencias!$A$2:$D$26,2,FALSE),"")</f>
        <v>Direccion de Gestion Corporativa</v>
      </c>
      <c r="M116" s="42"/>
      <c r="N116" s="48" t="str">
        <f>IFERROR(VLOOKUP($C116,Dependencias!$A$2:$D$26,4,FALSE),"")</f>
        <v>Yamile Borja Martinez</v>
      </c>
      <c r="O116" s="49">
        <v>44858</v>
      </c>
      <c r="P116" s="50">
        <f>IF(O116="","Pendiente de respuesta",NETWORKDAYS(G116,O116,FESTIVOS!$A$2:$A$146))</f>
        <v>3</v>
      </c>
      <c r="Q116" s="42" t="s">
        <v>198</v>
      </c>
      <c r="R116" s="26"/>
    </row>
    <row r="117" spans="1:18" ht="16.2">
      <c r="A117" s="42" t="s">
        <v>47</v>
      </c>
      <c r="B117" s="42" t="s">
        <v>24</v>
      </c>
      <c r="C117" s="43">
        <v>700</v>
      </c>
      <c r="D117" s="42" t="s">
        <v>187</v>
      </c>
      <c r="E117" s="42">
        <v>3781342022</v>
      </c>
      <c r="F117" s="44">
        <v>20227100189252</v>
      </c>
      <c r="G117" s="45">
        <v>44855</v>
      </c>
      <c r="H117" s="46">
        <f>IF(G117="","",WORKDAY(G117,I117,FESTIVOS!$A$2:$V$146))</f>
        <v>44862</v>
      </c>
      <c r="I117" s="47">
        <f>IFERROR(IFERROR(IF(B117=VLOOKUP(B117,Dependencias!$J$3:$J$4,1,FALSE),VLOOKUP(B117,Dependencias!$J$3:$K$4,2,FALSE)),VLOOKUP(A117,Dependencias!$F$3:$I$15,4,FALSE)),"")</f>
        <v>5</v>
      </c>
      <c r="J117" s="42" t="s">
        <v>192</v>
      </c>
      <c r="K117" s="42" t="s">
        <v>375</v>
      </c>
      <c r="L117" s="48" t="str">
        <f>IFERROR(VLOOKUP($C117,Dependencias!$A$2:$D$26,2,FALSE),"")</f>
        <v>Direccion de Gestion Corporativa</v>
      </c>
      <c r="M117" s="42"/>
      <c r="N117" s="48" t="str">
        <f>IFERROR(VLOOKUP($C117,Dependencias!$A$2:$D$26,4,FALSE),"")</f>
        <v>Yamile Borja Martinez</v>
      </c>
      <c r="O117" s="49">
        <v>44855</v>
      </c>
      <c r="P117" s="50">
        <f>IF(O117="","Pendiente de respuesta",NETWORKDAYS(G117,O117,FESTIVOS!$A$2:$A$146))</f>
        <v>1</v>
      </c>
      <c r="Q117" s="42" t="s">
        <v>198</v>
      </c>
      <c r="R117" s="26"/>
    </row>
    <row r="118" spans="1:18" ht="16.2">
      <c r="A118" s="42" t="s">
        <v>42</v>
      </c>
      <c r="B118" s="42" t="s">
        <v>24</v>
      </c>
      <c r="C118" s="43">
        <v>700</v>
      </c>
      <c r="D118" s="42" t="s">
        <v>187</v>
      </c>
      <c r="E118" s="42">
        <v>3866082022</v>
      </c>
      <c r="F118" s="44">
        <v>20227100184302</v>
      </c>
      <c r="G118" s="45">
        <v>44846</v>
      </c>
      <c r="H118" s="46">
        <f>IF(G118="","",WORKDAY(G118,I118,FESTIVOS!$A$2:$V$146))</f>
        <v>44854</v>
      </c>
      <c r="I118" s="47">
        <f>IFERROR(IFERROR(IF(B118=VLOOKUP(B118,Dependencias!$J$3:$J$4,1,FALSE),VLOOKUP(B118,Dependencias!$J$3:$K$4,2,FALSE)),VLOOKUP(A118,Dependencias!$F$3:$I$15,4,FALSE)),"")</f>
        <v>5</v>
      </c>
      <c r="J118" s="42" t="s">
        <v>192</v>
      </c>
      <c r="K118" s="42" t="s">
        <v>376</v>
      </c>
      <c r="L118" s="48" t="str">
        <f>IFERROR(VLOOKUP($C118,Dependencias!$A$2:$D$26,2,FALSE),"")</f>
        <v>Direccion de Gestion Corporativa</v>
      </c>
      <c r="M118" s="42"/>
      <c r="N118" s="48" t="str">
        <f>IFERROR(VLOOKUP($C118,Dependencias!$A$2:$D$26,4,FALSE),"")</f>
        <v>Yamile Borja Martinez</v>
      </c>
      <c r="O118" s="49">
        <v>44860</v>
      </c>
      <c r="P118" s="50">
        <f>IF(O118="","Pendiente de respuesta",NETWORKDAYS(G118,O118,FESTIVOS!$A$2:$A$146))</f>
        <v>10</v>
      </c>
      <c r="Q118" s="42" t="s">
        <v>198</v>
      </c>
      <c r="R118" s="26"/>
    </row>
    <row r="119" spans="1:18" ht="16.2">
      <c r="A119" s="42" t="s">
        <v>47</v>
      </c>
      <c r="B119" s="42" t="s">
        <v>188</v>
      </c>
      <c r="C119" s="43">
        <v>330</v>
      </c>
      <c r="D119" s="42" t="s">
        <v>187</v>
      </c>
      <c r="E119" s="42">
        <v>3704092022</v>
      </c>
      <c r="F119" s="44">
        <v>20227100186152</v>
      </c>
      <c r="G119" s="45">
        <v>44848</v>
      </c>
      <c r="H119" s="46">
        <f>IF(G119="","",WORKDAY(G119,I119,FESTIVOS!$A$2:$V$146))</f>
        <v>44865</v>
      </c>
      <c r="I119" s="47">
        <f>IFERROR(IFERROR(IF(B119=VLOOKUP(B119,Dependencias!$J$3:$J$4,1,FALSE),VLOOKUP(B119,Dependencias!$J$3:$K$4,2,FALSE)),VLOOKUP(A119,Dependencias!$F$3:$I$15,4,FALSE)),"")</f>
        <v>10</v>
      </c>
      <c r="J119" s="42" t="s">
        <v>144</v>
      </c>
      <c r="K119" s="42" t="s">
        <v>377</v>
      </c>
      <c r="L119" s="48" t="str">
        <f>IFERROR(VLOOKUP($C119,Dependencias!$A$2:$D$26,2,FALSE),"")</f>
        <v>Subdirección de Infraestructura y patrimonio cultural</v>
      </c>
      <c r="M119" s="42"/>
      <c r="N119" s="48" t="str">
        <f>IFERROR(VLOOKUP($C119,Dependencias!$A$2:$D$26,4,FALSE),"")</f>
        <v>Ivan Dario Quiñones Sanchez</v>
      </c>
      <c r="O119" s="49">
        <v>44860</v>
      </c>
      <c r="P119" s="50">
        <f>IF(O119="","Pendiente de respuesta",NETWORKDAYS(G119,O119,FESTIVOS!$A$2:$A$146))</f>
        <v>8</v>
      </c>
      <c r="Q119" s="42" t="s">
        <v>378</v>
      </c>
      <c r="R119" s="26"/>
    </row>
    <row r="120" spans="1:18" ht="16.2">
      <c r="A120" s="42" t="s">
        <v>42</v>
      </c>
      <c r="B120" s="42" t="s">
        <v>24</v>
      </c>
      <c r="C120" s="43">
        <v>700</v>
      </c>
      <c r="D120" s="42" t="s">
        <v>187</v>
      </c>
      <c r="E120" s="42">
        <v>3715222022</v>
      </c>
      <c r="F120" s="44">
        <v>20227100186412</v>
      </c>
      <c r="G120" s="45">
        <v>44852</v>
      </c>
      <c r="H120" s="46">
        <f>IF(G120="","",WORKDAY(G120,I120,FESTIVOS!$A$2:$V$146))</f>
        <v>44859</v>
      </c>
      <c r="I120" s="47">
        <f>IFERROR(IFERROR(IF(B120=VLOOKUP(B120,Dependencias!$J$3:$J$4,1,FALSE),VLOOKUP(B120,Dependencias!$J$3:$K$4,2,FALSE)),VLOOKUP(A120,Dependencias!$F$3:$I$15,4,FALSE)),"")</f>
        <v>5</v>
      </c>
      <c r="J120" s="42" t="s">
        <v>192</v>
      </c>
      <c r="K120" s="42" t="s">
        <v>379</v>
      </c>
      <c r="L120" s="48" t="str">
        <f>IFERROR(VLOOKUP($C120,Dependencias!$A$2:$D$26,2,FALSE),"")</f>
        <v>Direccion de Gestion Corporativa</v>
      </c>
      <c r="M120" s="42"/>
      <c r="N120" s="48" t="str">
        <f>IFERROR(VLOOKUP($C120,Dependencias!$A$2:$D$26,4,FALSE),"")</f>
        <v>Yamile Borja Martinez</v>
      </c>
      <c r="O120" s="49">
        <v>44858</v>
      </c>
      <c r="P120" s="50">
        <f>IF(O120="","Pendiente de respuesta",NETWORKDAYS(G120,O120,FESTIVOS!$A$2:$A$146))</f>
        <v>5</v>
      </c>
      <c r="Q120" s="42" t="s">
        <v>198</v>
      </c>
      <c r="R120" s="26"/>
    </row>
    <row r="121" spans="1:18" ht="16.2">
      <c r="A121" s="42" t="s">
        <v>47</v>
      </c>
      <c r="B121" s="42" t="s">
        <v>188</v>
      </c>
      <c r="C121" s="43">
        <v>800</v>
      </c>
      <c r="D121" s="42" t="s">
        <v>187</v>
      </c>
      <c r="E121" s="42">
        <v>3716092022</v>
      </c>
      <c r="F121" s="44">
        <v>20227100186492</v>
      </c>
      <c r="G121" s="45">
        <v>44852</v>
      </c>
      <c r="H121" s="46">
        <f>IF(G121="","",WORKDAY(G121,I121,FESTIVOS!$A$2:$V$146))</f>
        <v>44866</v>
      </c>
      <c r="I121" s="47">
        <f>IFERROR(IFERROR(IF(B121=VLOOKUP(B121,Dependencias!$J$3:$J$4,1,FALSE),VLOOKUP(B121,Dependencias!$J$3:$K$4,2,FALSE)),VLOOKUP(A121,Dependencias!$F$3:$I$15,4,FALSE)),"")</f>
        <v>10</v>
      </c>
      <c r="J121" s="42" t="s">
        <v>150</v>
      </c>
      <c r="K121" s="42" t="s">
        <v>380</v>
      </c>
      <c r="L121" s="48" t="str">
        <f>IFERROR(VLOOKUP($C121,Dependencias!$A$2:$D$26,2,FALSE),"")</f>
        <v>Dirección de Lectura y Bibliotecas</v>
      </c>
      <c r="M121" s="42"/>
      <c r="N121" s="48" t="str">
        <f>IFERROR(VLOOKUP($C121,Dependencias!$A$2:$D$26,4,FALSE),"")</f>
        <v>Rafael Eduardo Tamayo Franco</v>
      </c>
      <c r="O121" s="49">
        <v>44867</v>
      </c>
      <c r="P121" s="50">
        <f>IF(O121="","Pendiente de respuesta",NETWORKDAYS(G121,O121,FESTIVOS!$A$2:$A$146))</f>
        <v>12</v>
      </c>
      <c r="Q121" s="42" t="s">
        <v>381</v>
      </c>
      <c r="R121" s="26"/>
    </row>
    <row r="122" spans="1:18" ht="16.2">
      <c r="A122" s="42" t="s">
        <v>42</v>
      </c>
      <c r="B122" s="42" t="s">
        <v>24</v>
      </c>
      <c r="C122" s="43">
        <v>700</v>
      </c>
      <c r="D122" s="42" t="s">
        <v>187</v>
      </c>
      <c r="E122" s="42">
        <v>3824642022</v>
      </c>
      <c r="F122" s="44">
        <v>20227100186522</v>
      </c>
      <c r="G122" s="45">
        <v>44852</v>
      </c>
      <c r="H122" s="46">
        <f>IF(G122="","",WORKDAY(G122,I122,FESTIVOS!$A$2:$V$146))</f>
        <v>44859</v>
      </c>
      <c r="I122" s="47">
        <f>IFERROR(IFERROR(IF(B122=VLOOKUP(B122,Dependencias!$J$3:$J$4,1,FALSE),VLOOKUP(B122,Dependencias!$J$3:$K$4,2,FALSE)),VLOOKUP(A122,Dependencias!$F$3:$I$15,4,FALSE)),"")</f>
        <v>5</v>
      </c>
      <c r="J122" s="42" t="s">
        <v>192</v>
      </c>
      <c r="K122" s="42" t="s">
        <v>382</v>
      </c>
      <c r="L122" s="48" t="str">
        <f>IFERROR(VLOOKUP($C122,Dependencias!$A$2:$D$26,2,FALSE),"")</f>
        <v>Direccion de Gestion Corporativa</v>
      </c>
      <c r="M122" s="42"/>
      <c r="N122" s="48" t="str">
        <f>IFERROR(VLOOKUP($C122,Dependencias!$A$2:$D$26,4,FALSE),"")</f>
        <v>Yamile Borja Martinez</v>
      </c>
      <c r="O122" s="49">
        <v>44858</v>
      </c>
      <c r="P122" s="50">
        <f>IF(O122="","Pendiente de respuesta",NETWORKDAYS(G122,O122,FESTIVOS!$A$2:$A$146))</f>
        <v>5</v>
      </c>
      <c r="Q122" s="42" t="s">
        <v>198</v>
      </c>
      <c r="R122" s="26"/>
    </row>
    <row r="123" spans="1:18" ht="16.2">
      <c r="A123" s="42" t="s">
        <v>42</v>
      </c>
      <c r="B123" s="42" t="s">
        <v>188</v>
      </c>
      <c r="C123" s="43">
        <v>210</v>
      </c>
      <c r="D123" s="42" t="s">
        <v>187</v>
      </c>
      <c r="E123" s="42">
        <v>3717362022</v>
      </c>
      <c r="F123" s="44">
        <v>20227100186592</v>
      </c>
      <c r="G123" s="45">
        <v>44852</v>
      </c>
      <c r="H123" s="46">
        <f>IF(G123="","",WORKDAY(G123,I123,FESTIVOS!$A$2:$V$146))</f>
        <v>44874</v>
      </c>
      <c r="I123" s="47">
        <f>IFERROR(IFERROR(IF(B123=VLOOKUP(B123,Dependencias!$J$3:$J$4,1,FALSE),VLOOKUP(B123,Dependencias!$J$3:$K$4,2,FALSE)),VLOOKUP(A123,Dependencias!$F$3:$I$15,4,FALSE)),"")</f>
        <v>15</v>
      </c>
      <c r="J123" s="42" t="s">
        <v>191</v>
      </c>
      <c r="K123" s="42" t="s">
        <v>383</v>
      </c>
      <c r="L123" s="48" t="str">
        <f>IFERROR(VLOOKUP($C123,Dependencias!$A$2:$D$26,2,FALSE),"")</f>
        <v>Dirección de Asuntos Locales y Participación</v>
      </c>
      <c r="M123" s="42"/>
      <c r="N123" s="48" t="str">
        <f>IFERROR(VLOOKUP($C123,Dependencias!$A$2:$D$26,4,FALSE),"")</f>
        <v>Alejandro Franco Plata</v>
      </c>
      <c r="O123" s="49">
        <v>44866</v>
      </c>
      <c r="P123" s="50">
        <f>IF(O123="","Pendiente de respuesta",NETWORKDAYS(G123,O123,FESTIVOS!$A$2:$A$146))</f>
        <v>11</v>
      </c>
      <c r="Q123" s="42" t="s">
        <v>384</v>
      </c>
      <c r="R123" s="26"/>
    </row>
    <row r="124" spans="1:18" ht="16.2">
      <c r="A124" s="42" t="s">
        <v>47</v>
      </c>
      <c r="B124" s="42" t="s">
        <v>24</v>
      </c>
      <c r="C124" s="43">
        <v>700</v>
      </c>
      <c r="D124" s="42" t="s">
        <v>187</v>
      </c>
      <c r="E124" s="42">
        <v>3720412022</v>
      </c>
      <c r="F124" s="44">
        <v>20227100186682</v>
      </c>
      <c r="G124" s="45">
        <v>44852</v>
      </c>
      <c r="H124" s="46">
        <f>IF(G124="","",WORKDAY(G124,I124,FESTIVOS!$A$2:$V$146))</f>
        <v>44859</v>
      </c>
      <c r="I124" s="47">
        <f>IFERROR(IFERROR(IF(B124=VLOOKUP(B124,Dependencias!$J$3:$J$4,1,FALSE),VLOOKUP(B124,Dependencias!$J$3:$K$4,2,FALSE)),VLOOKUP(A124,Dependencias!$F$3:$I$15,4,FALSE)),"")</f>
        <v>5</v>
      </c>
      <c r="J124" s="42" t="s">
        <v>192</v>
      </c>
      <c r="K124" s="42" t="s">
        <v>385</v>
      </c>
      <c r="L124" s="48" t="str">
        <f>IFERROR(VLOOKUP($C124,Dependencias!$A$2:$D$26,2,FALSE),"")</f>
        <v>Direccion de Gestion Corporativa</v>
      </c>
      <c r="M124" s="42"/>
      <c r="N124" s="48" t="str">
        <f>IFERROR(VLOOKUP($C124,Dependencias!$A$2:$D$26,4,FALSE),"")</f>
        <v>Yamile Borja Martinez</v>
      </c>
      <c r="O124" s="49">
        <v>44859</v>
      </c>
      <c r="P124" s="50">
        <f>IF(O124="","Pendiente de respuesta",NETWORKDAYS(G124,O124,FESTIVOS!$A$2:$A$146))</f>
        <v>6</v>
      </c>
      <c r="Q124" s="42" t="s">
        <v>386</v>
      </c>
      <c r="R124" s="26"/>
    </row>
    <row r="125" spans="1:18" ht="16.2">
      <c r="A125" s="42" t="s">
        <v>42</v>
      </c>
      <c r="B125" s="42" t="s">
        <v>24</v>
      </c>
      <c r="C125" s="43">
        <v>230</v>
      </c>
      <c r="D125" s="42" t="s">
        <v>187</v>
      </c>
      <c r="E125" s="42">
        <v>3825752022</v>
      </c>
      <c r="F125" s="44">
        <v>20227100187042</v>
      </c>
      <c r="G125" s="45">
        <v>44852</v>
      </c>
      <c r="H125" s="46">
        <f>IF(G125="","",WORKDAY(G125,I125,FESTIVOS!$A$2:$V$146))</f>
        <v>44859</v>
      </c>
      <c r="I125" s="47">
        <f>IFERROR(IFERROR(IF(B125=VLOOKUP(B125,Dependencias!$J$3:$J$4,1,FALSE),VLOOKUP(B125,Dependencias!$J$3:$K$4,2,FALSE)),VLOOKUP(A125,Dependencias!$F$3:$I$15,4,FALSE)),"")</f>
        <v>5</v>
      </c>
      <c r="J125" s="42" t="s">
        <v>193</v>
      </c>
      <c r="K125" s="42" t="s">
        <v>387</v>
      </c>
      <c r="L125" s="48" t="str">
        <f>IFERROR(VLOOKUP($C125,Dependencias!$A$2:$D$26,2,FALSE),"")</f>
        <v>Direccion de Personas Juridicas</v>
      </c>
      <c r="M125" s="42"/>
      <c r="N125" s="48" t="str">
        <f>IFERROR(VLOOKUP($C125,Dependencias!$A$2:$D$26,4,FALSE),"")</f>
        <v>Vanessa Barreneche Samur</v>
      </c>
      <c r="O125" s="49">
        <v>44861</v>
      </c>
      <c r="P125" s="50">
        <f>IF(O125="","Pendiente de respuesta",NETWORKDAYS(G125,O125,FESTIVOS!$A$2:$A$146))</f>
        <v>8</v>
      </c>
      <c r="Q125" s="42" t="s">
        <v>388</v>
      </c>
      <c r="R125" s="26"/>
    </row>
    <row r="126" spans="1:18" ht="16.2">
      <c r="A126" s="42" t="s">
        <v>42</v>
      </c>
      <c r="B126" s="42" t="s">
        <v>18</v>
      </c>
      <c r="C126" s="43">
        <v>700</v>
      </c>
      <c r="D126" s="42" t="s">
        <v>187</v>
      </c>
      <c r="E126" s="42">
        <v>3826122022</v>
      </c>
      <c r="F126" s="44">
        <v>20227100187242</v>
      </c>
      <c r="G126" s="45">
        <v>44852</v>
      </c>
      <c r="H126" s="46">
        <v>44893</v>
      </c>
      <c r="I126" s="47">
        <f>IFERROR(IFERROR(IF(B126=VLOOKUP(B126,Dependencias!$J$3:$J$4,1,FALSE),VLOOKUP(B126,Dependencias!$J$3:$K$4,2,FALSE)),VLOOKUP(A126,Dependencias!$F$3:$I$15,4,FALSE)),"")</f>
        <v>10</v>
      </c>
      <c r="J126" s="42" t="s">
        <v>153</v>
      </c>
      <c r="K126" s="42" t="s">
        <v>389</v>
      </c>
      <c r="L126" s="48" t="str">
        <f>IFERROR(VLOOKUP($C126,Dependencias!$A$2:$D$26,2,FALSE),"")</f>
        <v>Direccion de Gestion Corporativa</v>
      </c>
      <c r="M126" s="42"/>
      <c r="N126" s="48" t="str">
        <f>IFERROR(VLOOKUP($C126,Dependencias!$A$2:$D$26,4,FALSE),"")</f>
        <v>Yamile Borja Martinez</v>
      </c>
      <c r="O126" s="49"/>
      <c r="P126" s="50" t="str">
        <f>IF(O126="","Pendiente de respuesta",NETWORKDAYS(G126,O126,FESTIVOS!$A$2:$A$146))</f>
        <v>Pendiente de respuesta</v>
      </c>
      <c r="Q126" s="42" t="s">
        <v>390</v>
      </c>
      <c r="R126" s="26"/>
    </row>
    <row r="127" spans="1:18" ht="16.2">
      <c r="A127" s="42" t="s">
        <v>35</v>
      </c>
      <c r="B127" s="42" t="s">
        <v>188</v>
      </c>
      <c r="C127" s="43">
        <v>730</v>
      </c>
      <c r="D127" s="42" t="s">
        <v>187</v>
      </c>
      <c r="E127" s="42">
        <v>3838632022</v>
      </c>
      <c r="F127" s="44">
        <v>20227100187442</v>
      </c>
      <c r="G127" s="45">
        <v>44853</v>
      </c>
      <c r="H127" s="46">
        <f>IF(G127="","",WORKDAY(G127,I127,FESTIVOS!$A$2:$V$146))</f>
        <v>44875</v>
      </c>
      <c r="I127" s="47">
        <f>IFERROR(IFERROR(IF(B127=VLOOKUP(B127,Dependencias!$J$3:$J$4,1,FALSE),VLOOKUP(B127,Dependencias!$J$3:$K$4,2,FALSE)),VLOOKUP(A127,Dependencias!$F$3:$I$15,4,FALSE)),"")</f>
        <v>15</v>
      </c>
      <c r="J127" s="42" t="s">
        <v>138</v>
      </c>
      <c r="K127" s="42" t="s">
        <v>391</v>
      </c>
      <c r="L127" s="48" t="str">
        <f>IFERROR(VLOOKUP($C127,Dependencias!$A$2:$D$26,2,FALSE),"")</f>
        <v>Grupo Interno De Trabajo De Gestión Del Talento Humano</v>
      </c>
      <c r="M127" s="42"/>
      <c r="N127" s="48" t="str">
        <f>IFERROR(VLOOKUP($C127,Dependencias!$A$2:$D$26,4,FALSE),"")</f>
        <v>Alba Nohora Diaz Galan</v>
      </c>
      <c r="O127" s="49">
        <v>44868</v>
      </c>
      <c r="P127" s="50">
        <f>IF(O127="","Pendiente de respuesta",NETWORKDAYS(G127,O127,FESTIVOS!$A$2:$A$146))</f>
        <v>12</v>
      </c>
      <c r="Q127" s="42" t="s">
        <v>392</v>
      </c>
      <c r="R127" s="26"/>
    </row>
    <row r="128" spans="1:18" ht="16.2">
      <c r="A128" s="42" t="s">
        <v>47</v>
      </c>
      <c r="B128" s="42" t="s">
        <v>188</v>
      </c>
      <c r="C128" s="43">
        <v>210</v>
      </c>
      <c r="D128" s="42" t="s">
        <v>187</v>
      </c>
      <c r="E128" s="42">
        <v>3737732022</v>
      </c>
      <c r="F128" s="44">
        <v>20227100187492</v>
      </c>
      <c r="G128" s="45">
        <v>44853</v>
      </c>
      <c r="H128" s="46">
        <f>IF(G128="","",WORKDAY(G128,I128,FESTIVOS!$A$2:$V$146))</f>
        <v>44867</v>
      </c>
      <c r="I128" s="47">
        <f>IFERROR(IFERROR(IF(B128=VLOOKUP(B128,Dependencias!$J$3:$J$4,1,FALSE),VLOOKUP(B128,Dependencias!$J$3:$K$4,2,FALSE)),VLOOKUP(A128,Dependencias!$F$3:$I$15,4,FALSE)),"")</f>
        <v>10</v>
      </c>
      <c r="J128" s="42" t="s">
        <v>189</v>
      </c>
      <c r="K128" s="42" t="s">
        <v>393</v>
      </c>
      <c r="L128" s="48" t="str">
        <f>IFERROR(VLOOKUP($C128,Dependencias!$A$2:$D$26,2,FALSE),"")</f>
        <v>Dirección de Asuntos Locales y Participación</v>
      </c>
      <c r="M128" s="42"/>
      <c r="N128" s="48" t="str">
        <f>IFERROR(VLOOKUP($C128,Dependencias!$A$2:$D$26,4,FALSE),"")</f>
        <v>Alejandro Franco Plata</v>
      </c>
      <c r="O128" s="49">
        <v>44860</v>
      </c>
      <c r="P128" s="50">
        <f>IF(O128="","Pendiente de respuesta",NETWORKDAYS(G128,O128,FESTIVOS!$A$2:$A$146))</f>
        <v>6</v>
      </c>
      <c r="Q128" s="42" t="s">
        <v>394</v>
      </c>
      <c r="R128" s="26"/>
    </row>
    <row r="129" spans="1:18" ht="16.2">
      <c r="A129" s="42" t="s">
        <v>72</v>
      </c>
      <c r="B129" s="42" t="s">
        <v>188</v>
      </c>
      <c r="C129" s="43">
        <v>230</v>
      </c>
      <c r="D129" s="42" t="s">
        <v>187</v>
      </c>
      <c r="E129" s="42">
        <v>3843622022</v>
      </c>
      <c r="F129" s="44">
        <v>20227100187712</v>
      </c>
      <c r="G129" s="45">
        <v>44853</v>
      </c>
      <c r="H129" s="46">
        <f>IF(G129="","",WORKDAY(G129,I129,FESTIVOS!$A$2:$V$146))</f>
        <v>44875</v>
      </c>
      <c r="I129" s="47">
        <f>IFERROR(IFERROR(IF(B129=VLOOKUP(B129,Dependencias!$J$3:$J$4,1,FALSE),VLOOKUP(B129,Dependencias!$J$3:$K$4,2,FALSE)),VLOOKUP(A129,Dependencias!$F$3:$I$15,4,FALSE)),"")</f>
        <v>15</v>
      </c>
      <c r="J129" s="42" t="s">
        <v>193</v>
      </c>
      <c r="K129" s="42" t="s">
        <v>395</v>
      </c>
      <c r="L129" s="48" t="str">
        <f>IFERROR(VLOOKUP($C129,Dependencias!$A$2:$D$26,2,FALSE),"")</f>
        <v>Direccion de Personas Juridicas</v>
      </c>
      <c r="M129" s="42"/>
      <c r="N129" s="48" t="str">
        <f>IFERROR(VLOOKUP($C129,Dependencias!$A$2:$D$26,4,FALSE),"")</f>
        <v>Vanessa Barreneche Samur</v>
      </c>
      <c r="O129" s="49">
        <v>44861</v>
      </c>
      <c r="P129" s="50">
        <f>IF(O129="","Pendiente de respuesta",NETWORKDAYS(G129,O129,FESTIVOS!$A$2:$A$146))</f>
        <v>7</v>
      </c>
      <c r="Q129" s="42" t="s">
        <v>396</v>
      </c>
      <c r="R129" s="26"/>
    </row>
    <row r="130" spans="1:18" ht="16.2">
      <c r="A130" s="42" t="s">
        <v>47</v>
      </c>
      <c r="B130" s="42" t="s">
        <v>18</v>
      </c>
      <c r="C130" s="43">
        <v>700</v>
      </c>
      <c r="D130" s="42" t="s">
        <v>187</v>
      </c>
      <c r="E130" s="42">
        <v>3760942022</v>
      </c>
      <c r="F130" s="44">
        <v>20227100188312</v>
      </c>
      <c r="G130" s="45">
        <v>44854</v>
      </c>
      <c r="H130" s="46">
        <f>IF(G130="","",WORKDAY(G130,I130,FESTIVOS!$A$2:$V$146))</f>
        <v>44868</v>
      </c>
      <c r="I130" s="47">
        <f>IFERROR(IFERROR(IF(B130=VLOOKUP(B130,Dependencias!$J$3:$J$4,1,FALSE),VLOOKUP(B130,Dependencias!$J$3:$K$4,2,FALSE)),VLOOKUP(A130,Dependencias!$F$3:$I$15,4,FALSE)),"")</f>
        <v>10</v>
      </c>
      <c r="J130" s="42" t="s">
        <v>189</v>
      </c>
      <c r="K130" s="42" t="s">
        <v>397</v>
      </c>
      <c r="L130" s="48" t="str">
        <f>IFERROR(VLOOKUP($C130,Dependencias!$A$2:$D$26,2,FALSE),"")</f>
        <v>Direccion de Gestion Corporativa</v>
      </c>
      <c r="M130" s="42"/>
      <c r="N130" s="48" t="str">
        <f>IFERROR(VLOOKUP($C130,Dependencias!$A$2:$D$26,4,FALSE),"")</f>
        <v>Yamile Borja Martinez</v>
      </c>
      <c r="O130" s="49">
        <v>44868</v>
      </c>
      <c r="P130" s="50">
        <f>IF(O130="","Pendiente de respuesta",NETWORKDAYS(G130,O130,FESTIVOS!$A$2:$A$146))</f>
        <v>11</v>
      </c>
      <c r="Q130" s="42" t="s">
        <v>398</v>
      </c>
      <c r="R130" s="26"/>
    </row>
    <row r="131" spans="1:18" ht="16.2">
      <c r="A131" s="42" t="s">
        <v>47</v>
      </c>
      <c r="B131" s="42" t="s">
        <v>188</v>
      </c>
      <c r="C131" s="43">
        <v>230</v>
      </c>
      <c r="D131" s="42" t="s">
        <v>187</v>
      </c>
      <c r="E131" s="42">
        <v>3767942022</v>
      </c>
      <c r="F131" s="44">
        <v>20227100188702</v>
      </c>
      <c r="G131" s="45">
        <v>44854</v>
      </c>
      <c r="H131" s="46">
        <f>IF(G131="","",WORKDAY(G131,I131,FESTIVOS!$A$2:$V$146))</f>
        <v>44868</v>
      </c>
      <c r="I131" s="47">
        <f>IFERROR(IFERROR(IF(B131=VLOOKUP(B131,Dependencias!$J$3:$J$4,1,FALSE),VLOOKUP(B131,Dependencias!$J$3:$K$4,2,FALSE)),VLOOKUP(A131,Dependencias!$F$3:$I$15,4,FALSE)),"")</f>
        <v>10</v>
      </c>
      <c r="J131" s="42" t="s">
        <v>193</v>
      </c>
      <c r="K131" s="42" t="s">
        <v>399</v>
      </c>
      <c r="L131" s="48" t="str">
        <f>IFERROR(VLOOKUP($C131,Dependencias!$A$2:$D$26,2,FALSE),"")</f>
        <v>Direccion de Personas Juridicas</v>
      </c>
      <c r="M131" s="42"/>
      <c r="N131" s="48" t="str">
        <f>IFERROR(VLOOKUP($C131,Dependencias!$A$2:$D$26,4,FALSE),"")</f>
        <v>Vanessa Barreneche Samur</v>
      </c>
      <c r="O131" s="49">
        <v>44862</v>
      </c>
      <c r="P131" s="50">
        <f>IF(O131="","Pendiente de respuesta",NETWORKDAYS(G131,O131,FESTIVOS!$A$2:$A$146))</f>
        <v>7</v>
      </c>
      <c r="Q131" s="42" t="s">
        <v>400</v>
      </c>
      <c r="R131" s="26"/>
    </row>
    <row r="132" spans="1:18" ht="16.2">
      <c r="A132" s="42" t="s">
        <v>47</v>
      </c>
      <c r="B132" s="42" t="s">
        <v>24</v>
      </c>
      <c r="C132" s="43">
        <v>700</v>
      </c>
      <c r="D132" s="42" t="s">
        <v>187</v>
      </c>
      <c r="E132" s="42">
        <v>3848242022</v>
      </c>
      <c r="F132" s="44">
        <v>20227100189122</v>
      </c>
      <c r="G132" s="45">
        <v>44855</v>
      </c>
      <c r="H132" s="46">
        <f>IF(G132="","",WORKDAY(G132,I132,FESTIVOS!$A$2:$V$146))</f>
        <v>44862</v>
      </c>
      <c r="I132" s="47">
        <f>IFERROR(IFERROR(IF(B132=VLOOKUP(B132,Dependencias!$J$3:$J$4,1,FALSE),VLOOKUP(B132,Dependencias!$J$3:$K$4,2,FALSE)),VLOOKUP(A132,Dependencias!$F$3:$I$15,4,FALSE)),"")</f>
        <v>5</v>
      </c>
      <c r="J132" s="42" t="s">
        <v>192</v>
      </c>
      <c r="K132" s="42" t="s">
        <v>401</v>
      </c>
      <c r="L132" s="48" t="str">
        <f>IFERROR(VLOOKUP($C132,Dependencias!$A$2:$D$26,2,FALSE),"")</f>
        <v>Direccion de Gestion Corporativa</v>
      </c>
      <c r="M132" s="42"/>
      <c r="N132" s="48" t="str">
        <f>IFERROR(VLOOKUP($C132,Dependencias!$A$2:$D$26,4,FALSE),"")</f>
        <v>Yamile Borja Martinez</v>
      </c>
      <c r="O132" s="49">
        <v>44862</v>
      </c>
      <c r="P132" s="50">
        <f>IF(O132="","Pendiente de respuesta",NETWORKDAYS(G132,O132,FESTIVOS!$A$2:$A$146))</f>
        <v>6</v>
      </c>
      <c r="Q132" s="42" t="s">
        <v>402</v>
      </c>
      <c r="R132" s="26"/>
    </row>
    <row r="133" spans="1:18" ht="16.2">
      <c r="A133" s="42" t="s">
        <v>47</v>
      </c>
      <c r="B133" s="42" t="s">
        <v>188</v>
      </c>
      <c r="C133" s="43">
        <v>220</v>
      </c>
      <c r="D133" s="42" t="s">
        <v>187</v>
      </c>
      <c r="E133" s="42">
        <v>3781712022</v>
      </c>
      <c r="F133" s="44">
        <v>20227100189292</v>
      </c>
      <c r="G133" s="45">
        <v>44855</v>
      </c>
      <c r="H133" s="46">
        <f>IF(G133="","",WORKDAY(G133,I133,FESTIVOS!$A$2:$V$146))</f>
        <v>44869</v>
      </c>
      <c r="I133" s="47">
        <f>IFERROR(IFERROR(IF(B133=VLOOKUP(B133,Dependencias!$J$3:$J$4,1,FALSE),VLOOKUP(B133,Dependencias!$J$3:$K$4,2,FALSE)),VLOOKUP(A133,Dependencias!$F$3:$I$15,4,FALSE)),"")</f>
        <v>10</v>
      </c>
      <c r="J133" s="42" t="s">
        <v>189</v>
      </c>
      <c r="K133" s="42" t="s">
        <v>403</v>
      </c>
      <c r="L133" s="48" t="str">
        <f>IFERROR(VLOOKUP($C133,Dependencias!$A$2:$D$26,2,FALSE),"")</f>
        <v>Dirección de Fomento</v>
      </c>
      <c r="M133" s="42"/>
      <c r="N133" s="48" t="str">
        <f>IFERROR(VLOOKUP($C133,Dependencias!$A$2:$D$26,4,FALSE),"")</f>
        <v>Liliana Marcela Pamplona Romero</v>
      </c>
      <c r="O133" s="49">
        <v>44865</v>
      </c>
      <c r="P133" s="50">
        <f>IF(O133="","Pendiente de respuesta",NETWORKDAYS(G133,O133,FESTIVOS!$A$2:$A$146))</f>
        <v>7</v>
      </c>
      <c r="Q133" s="42" t="s">
        <v>404</v>
      </c>
      <c r="R133" s="26"/>
    </row>
    <row r="134" spans="1:18" ht="16.2">
      <c r="A134" s="42" t="s">
        <v>47</v>
      </c>
      <c r="B134" s="42" t="s">
        <v>188</v>
      </c>
      <c r="C134" s="43">
        <v>730</v>
      </c>
      <c r="D134" s="42" t="s">
        <v>187</v>
      </c>
      <c r="E134" s="42">
        <v>3787822022</v>
      </c>
      <c r="F134" s="44">
        <v>20227100189582</v>
      </c>
      <c r="G134" s="45">
        <v>44855</v>
      </c>
      <c r="H134" s="46">
        <f>IF(G134="","",WORKDAY(G134,I134,FESTIVOS!$A$2:$V$146))</f>
        <v>44869</v>
      </c>
      <c r="I134" s="47">
        <f>IFERROR(IFERROR(IF(B134=VLOOKUP(B134,Dependencias!$J$3:$J$4,1,FALSE),VLOOKUP(B134,Dependencias!$J$3:$K$4,2,FALSE)),VLOOKUP(A134,Dependencias!$F$3:$I$15,4,FALSE)),"")</f>
        <v>10</v>
      </c>
      <c r="J134" s="42" t="s">
        <v>138</v>
      </c>
      <c r="K134" s="42" t="s">
        <v>405</v>
      </c>
      <c r="L134" s="48" t="str">
        <f>IFERROR(VLOOKUP($C134,Dependencias!$A$2:$D$26,2,FALSE),"")</f>
        <v>Grupo Interno De Trabajo De Gestión Del Talento Humano</v>
      </c>
      <c r="M134" s="42"/>
      <c r="N134" s="48" t="str">
        <f>IFERROR(VLOOKUP($C134,Dependencias!$A$2:$D$26,4,FALSE),"")</f>
        <v>Alba Nohora Diaz Galan</v>
      </c>
      <c r="O134" s="49">
        <v>44862</v>
      </c>
      <c r="P134" s="50">
        <f>IF(O134="","Pendiente de respuesta",NETWORKDAYS(G134,O134,FESTIVOS!$A$2:$A$146))</f>
        <v>6</v>
      </c>
      <c r="Q134" s="42" t="s">
        <v>406</v>
      </c>
      <c r="R134" s="26"/>
    </row>
    <row r="135" spans="1:18" ht="16.2">
      <c r="A135" s="42" t="s">
        <v>42</v>
      </c>
      <c r="B135" s="42" t="s">
        <v>24</v>
      </c>
      <c r="C135" s="43">
        <v>220</v>
      </c>
      <c r="D135" s="42" t="s">
        <v>187</v>
      </c>
      <c r="E135" s="42">
        <v>3793962022</v>
      </c>
      <c r="F135" s="44">
        <v>20227100189922</v>
      </c>
      <c r="G135" s="45">
        <v>44855</v>
      </c>
      <c r="H135" s="46">
        <f>IF(G135="","",WORKDAY(G135,I135,FESTIVOS!$A$2:$V$146))</f>
        <v>44862</v>
      </c>
      <c r="I135" s="47">
        <f>IFERROR(IFERROR(IF(B135=VLOOKUP(B135,Dependencias!$J$3:$J$4,1,FALSE),VLOOKUP(B135,Dependencias!$J$3:$K$4,2,FALSE)),VLOOKUP(A135,Dependencias!$F$3:$I$15,4,FALSE)),"")</f>
        <v>5</v>
      </c>
      <c r="J135" s="42" t="s">
        <v>192</v>
      </c>
      <c r="K135" s="42" t="s">
        <v>407</v>
      </c>
      <c r="L135" s="48" t="str">
        <f>IFERROR(VLOOKUP($C135,Dependencias!$A$2:$D$26,2,FALSE),"")</f>
        <v>Dirección de Fomento</v>
      </c>
      <c r="M135" s="42"/>
      <c r="N135" s="48" t="str">
        <f>IFERROR(VLOOKUP($C135,Dependencias!$A$2:$D$26,4,FALSE),"")</f>
        <v>Liliana Marcela Pamplona Romero</v>
      </c>
      <c r="O135" s="49">
        <v>44865</v>
      </c>
      <c r="P135" s="50">
        <f>IF(O135="","Pendiente de respuesta",NETWORKDAYS(G135,O135,FESTIVOS!$A$2:$A$146))</f>
        <v>7</v>
      </c>
      <c r="Q135" s="42" t="s">
        <v>408</v>
      </c>
      <c r="R135" s="26"/>
    </row>
    <row r="136" spans="1:18" ht="16.2">
      <c r="A136" s="42" t="s">
        <v>47</v>
      </c>
      <c r="B136" s="42" t="s">
        <v>188</v>
      </c>
      <c r="C136" s="43">
        <v>330</v>
      </c>
      <c r="D136" s="42" t="s">
        <v>187</v>
      </c>
      <c r="E136" s="42">
        <v>3797732022</v>
      </c>
      <c r="F136" s="44">
        <v>20227100190082</v>
      </c>
      <c r="G136" s="45">
        <v>44855</v>
      </c>
      <c r="H136" s="46">
        <f>IF(G136="","",WORKDAY(G136,I136,FESTIVOS!$A$2:$V$146))</f>
        <v>44869</v>
      </c>
      <c r="I136" s="47">
        <f>IFERROR(IFERROR(IF(B136=VLOOKUP(B136,Dependencias!$J$3:$J$4,1,FALSE),VLOOKUP(B136,Dependencias!$J$3:$K$4,2,FALSE)),VLOOKUP(A136,Dependencias!$F$3:$I$15,4,FALSE)),"")</f>
        <v>10</v>
      </c>
      <c r="J136" s="42" t="s">
        <v>144</v>
      </c>
      <c r="K136" s="42" t="s">
        <v>409</v>
      </c>
      <c r="L136" s="48" t="str">
        <f>IFERROR(VLOOKUP($C136,Dependencias!$A$2:$D$26,2,FALSE),"")</f>
        <v>Subdirección de Infraestructura y patrimonio cultural</v>
      </c>
      <c r="M136" s="42"/>
      <c r="N136" s="48" t="str">
        <f>IFERROR(VLOOKUP($C136,Dependencias!$A$2:$D$26,4,FALSE),"")</f>
        <v>Ivan Dario Quiñones Sanchez</v>
      </c>
      <c r="O136" s="49">
        <v>44861</v>
      </c>
      <c r="P136" s="50">
        <f>IF(O136="","Pendiente de respuesta",NETWORKDAYS(G136,O136,FESTIVOS!$A$2:$A$146))</f>
        <v>5</v>
      </c>
      <c r="Q136" s="42" t="s">
        <v>410</v>
      </c>
      <c r="R136" s="26"/>
    </row>
    <row r="137" spans="1:18" ht="16.2">
      <c r="A137" s="42" t="s">
        <v>42</v>
      </c>
      <c r="B137" s="42" t="s">
        <v>24</v>
      </c>
      <c r="C137" s="43">
        <v>700</v>
      </c>
      <c r="D137" s="42" t="s">
        <v>190</v>
      </c>
      <c r="E137" s="42">
        <v>3712382022</v>
      </c>
      <c r="F137" s="44">
        <v>20227100192242</v>
      </c>
      <c r="G137" s="45">
        <v>44852</v>
      </c>
      <c r="H137" s="46">
        <f>IF(G137="","",WORKDAY(G137,I137,FESTIVOS!$A$2:$V$146))</f>
        <v>44859</v>
      </c>
      <c r="I137" s="47">
        <f>IFERROR(IFERROR(IF(B137=VLOOKUP(B137,Dependencias!$J$3:$J$4,1,FALSE),VLOOKUP(B137,Dependencias!$J$3:$K$4,2,FALSE)),VLOOKUP(A137,Dependencias!$F$3:$I$15,4,FALSE)),"")</f>
        <v>5</v>
      </c>
      <c r="J137" s="42" t="s">
        <v>192</v>
      </c>
      <c r="K137" s="42" t="s">
        <v>389</v>
      </c>
      <c r="L137" s="48" t="str">
        <f>IFERROR(VLOOKUP($C137,Dependencias!$A$2:$D$26,2,FALSE),"")</f>
        <v>Direccion de Gestion Corporativa</v>
      </c>
      <c r="M137" s="42"/>
      <c r="N137" s="48" t="str">
        <f>IFERROR(VLOOKUP($C137,Dependencias!$A$2:$D$26,4,FALSE),"")</f>
        <v>Yamile Borja Martinez</v>
      </c>
      <c r="O137" s="49">
        <v>44860</v>
      </c>
      <c r="P137" s="50">
        <f>IF(O137="","Pendiente de respuesta",NETWORKDAYS(G137,O137,FESTIVOS!$A$2:$A$146))</f>
        <v>7</v>
      </c>
      <c r="Q137" s="42" t="s">
        <v>198</v>
      </c>
      <c r="R137" s="26"/>
    </row>
    <row r="138" spans="1:18" ht="16.2">
      <c r="A138" s="42" t="s">
        <v>42</v>
      </c>
      <c r="B138" s="42" t="s">
        <v>188</v>
      </c>
      <c r="C138" s="43">
        <v>700</v>
      </c>
      <c r="D138" s="42" t="s">
        <v>190</v>
      </c>
      <c r="E138" s="42">
        <v>3712442022</v>
      </c>
      <c r="F138" s="44">
        <v>20227100192252</v>
      </c>
      <c r="G138" s="45">
        <v>44852</v>
      </c>
      <c r="H138" s="46">
        <f>IF(G138="","",WORKDAY(G138,I138,FESTIVOS!$A$2:$V$146))</f>
        <v>44874</v>
      </c>
      <c r="I138" s="47">
        <f>IFERROR(IFERROR(IF(B138=VLOOKUP(B138,Dependencias!$J$3:$J$4,1,FALSE),VLOOKUP(B138,Dependencias!$J$3:$K$4,2,FALSE)),VLOOKUP(A138,Dependencias!$F$3:$I$15,4,FALSE)),"")</f>
        <v>15</v>
      </c>
      <c r="J138" s="42" t="s">
        <v>153</v>
      </c>
      <c r="K138" s="42" t="s">
        <v>411</v>
      </c>
      <c r="L138" s="48" t="str">
        <f>IFERROR(VLOOKUP($C138,Dependencias!$A$2:$D$26,2,FALSE),"")</f>
        <v>Direccion de Gestion Corporativa</v>
      </c>
      <c r="M138" s="42"/>
      <c r="N138" s="48" t="str">
        <f>IFERROR(VLOOKUP($C138,Dependencias!$A$2:$D$26,4,FALSE),"")</f>
        <v>Yamile Borja Martinez</v>
      </c>
      <c r="O138" s="49">
        <v>44873</v>
      </c>
      <c r="P138" s="50">
        <f>IF(O138="","Pendiente de respuesta",NETWORKDAYS(G138,O138,FESTIVOS!$A$2:$A$146))</f>
        <v>15</v>
      </c>
      <c r="Q138" s="42" t="s">
        <v>412</v>
      </c>
      <c r="R138" s="26"/>
    </row>
    <row r="139" spans="1:18" ht="16.2">
      <c r="A139" s="42" t="s">
        <v>47</v>
      </c>
      <c r="B139" s="42" t="s">
        <v>188</v>
      </c>
      <c r="C139" s="43">
        <v>900</v>
      </c>
      <c r="D139" s="42" t="s">
        <v>190</v>
      </c>
      <c r="E139" s="42">
        <v>3718362022</v>
      </c>
      <c r="F139" s="44">
        <v>20227100192272</v>
      </c>
      <c r="G139" s="45">
        <v>44852</v>
      </c>
      <c r="H139" s="46">
        <f>IF(G139="","",WORKDAY(G139,I139,FESTIVOS!$A$2:$V$146))</f>
        <v>44866</v>
      </c>
      <c r="I139" s="47">
        <f>IFERROR(IFERROR(IF(B139=VLOOKUP(B139,Dependencias!$J$3:$J$4,1,FALSE),VLOOKUP(B139,Dependencias!$J$3:$K$4,2,FALSE)),VLOOKUP(A139,Dependencias!$F$3:$I$15,4,FALSE)),"")</f>
        <v>10</v>
      </c>
      <c r="J139" s="42" t="s">
        <v>142</v>
      </c>
      <c r="K139" s="42" t="s">
        <v>413</v>
      </c>
      <c r="L139" s="48" t="str">
        <f>IFERROR(VLOOKUP($C139,Dependencias!$A$2:$D$26,2,FALSE),"")</f>
        <v>Subsecretaria de Cultura Ciudadana y Gestión del Conocimiento</v>
      </c>
      <c r="M139" s="42"/>
      <c r="N139" s="48" t="str">
        <f>IFERROR(VLOOKUP($C139,Dependencias!$A$2:$D$26,4,FALSE),"")</f>
        <v>Henry Samuel Murrain Knudson</v>
      </c>
      <c r="O139" s="49">
        <v>44866</v>
      </c>
      <c r="P139" s="50">
        <f>IF(O139="","Pendiente de respuesta",NETWORKDAYS(G139,O139,FESTIVOS!$A$2:$A$146))</f>
        <v>11</v>
      </c>
      <c r="Q139" s="42" t="s">
        <v>414</v>
      </c>
      <c r="R139" s="26"/>
    </row>
    <row r="140" spans="1:18" ht="16.2">
      <c r="A140" s="42" t="s">
        <v>47</v>
      </c>
      <c r="B140" s="42" t="s">
        <v>188</v>
      </c>
      <c r="C140" s="43">
        <v>210</v>
      </c>
      <c r="D140" s="42" t="s">
        <v>190</v>
      </c>
      <c r="E140" s="42">
        <v>3723492022</v>
      </c>
      <c r="F140" s="44">
        <v>20227100192302</v>
      </c>
      <c r="G140" s="45">
        <v>44852</v>
      </c>
      <c r="H140" s="46">
        <f>IF(G140="","",WORKDAY(G140,I140,FESTIVOS!$A$2:$V$146))</f>
        <v>44866</v>
      </c>
      <c r="I140" s="47">
        <f>IFERROR(IFERROR(IF(B140=VLOOKUP(B140,Dependencias!$J$3:$J$4,1,FALSE),VLOOKUP(B140,Dependencias!$J$3:$K$4,2,FALSE)),VLOOKUP(A140,Dependencias!$F$3:$I$15,4,FALSE)),"")</f>
        <v>10</v>
      </c>
      <c r="J140" s="42" t="s">
        <v>191</v>
      </c>
      <c r="K140" s="42" t="s">
        <v>415</v>
      </c>
      <c r="L140" s="48" t="str">
        <f>IFERROR(VLOOKUP($C140,Dependencias!$A$2:$D$26,2,FALSE),"")</f>
        <v>Dirección de Asuntos Locales y Participación</v>
      </c>
      <c r="M140" s="42"/>
      <c r="N140" s="48" t="str">
        <f>IFERROR(VLOOKUP($C140,Dependencias!$A$2:$D$26,4,FALSE),"")</f>
        <v>Alejandro Franco Plata</v>
      </c>
      <c r="O140" s="49">
        <v>44861</v>
      </c>
      <c r="P140" s="50">
        <f>IF(O140="","Pendiente de respuesta",NETWORKDAYS(G140,O140,FESTIVOS!$A$2:$A$146))</f>
        <v>8</v>
      </c>
      <c r="Q140" s="42" t="s">
        <v>416</v>
      </c>
      <c r="R140" s="26"/>
    </row>
    <row r="141" spans="1:18" ht="16.2">
      <c r="A141" s="42" t="s">
        <v>42</v>
      </c>
      <c r="B141" s="42" t="s">
        <v>188</v>
      </c>
      <c r="C141" s="43">
        <v>150</v>
      </c>
      <c r="D141" s="42" t="s">
        <v>190</v>
      </c>
      <c r="E141" s="42">
        <v>3701472022</v>
      </c>
      <c r="F141" s="44">
        <v>20227100192312</v>
      </c>
      <c r="G141" s="45">
        <v>44852</v>
      </c>
      <c r="H141" s="46">
        <f>IF(G141="","",WORKDAY(G141,I141,FESTIVOS!$A$2:$V$146))</f>
        <v>44874</v>
      </c>
      <c r="I141" s="47">
        <f>IFERROR(IFERROR(IF(B141=VLOOKUP(B141,Dependencias!$J$3:$J$4,1,FALSE),VLOOKUP(B141,Dependencias!$J$3:$K$4,2,FALSE)),VLOOKUP(A141,Dependencias!$F$3:$I$15,4,FALSE)),"")</f>
        <v>15</v>
      </c>
      <c r="J141" s="42" t="s">
        <v>189</v>
      </c>
      <c r="K141" s="42" t="s">
        <v>417</v>
      </c>
      <c r="L141" s="48" t="str">
        <f>IFERROR(VLOOKUP($C141,Dependencias!$A$2:$D$26,2,FALSE),"")</f>
        <v>Oficina de Control Interno Disciplinario</v>
      </c>
      <c r="M141" s="42"/>
      <c r="N141" s="48" t="str">
        <f>IFERROR(VLOOKUP($C141,Dependencias!$A$2:$D$26,4,FALSE),"")</f>
        <v>Clara Milena Bahamon Ospina</v>
      </c>
      <c r="O141" s="49"/>
      <c r="P141" s="50" t="str">
        <f>IF(O141="","Pendiente de respuesta",NETWORKDAYS(G141,O141,FESTIVOS!$A$2:$A$146))</f>
        <v>Pendiente de respuesta</v>
      </c>
      <c r="Q141" s="42" t="s">
        <v>418</v>
      </c>
      <c r="R141" s="26"/>
    </row>
    <row r="142" spans="1:18" ht="16.2">
      <c r="A142" s="42" t="s">
        <v>42</v>
      </c>
      <c r="B142" s="42" t="s">
        <v>188</v>
      </c>
      <c r="C142" s="43">
        <v>700</v>
      </c>
      <c r="D142" s="42" t="s">
        <v>190</v>
      </c>
      <c r="E142" s="42">
        <v>3713042022</v>
      </c>
      <c r="F142" s="44">
        <v>20227100192322</v>
      </c>
      <c r="G142" s="45">
        <v>44854</v>
      </c>
      <c r="H142" s="46">
        <f>IF(G142="","",WORKDAY(G142,I142,FESTIVOS!$A$2:$V$146))</f>
        <v>44876</v>
      </c>
      <c r="I142" s="47">
        <f>IFERROR(IFERROR(IF(B142=VLOOKUP(B142,Dependencias!$J$3:$J$4,1,FALSE),VLOOKUP(B142,Dependencias!$J$3:$K$4,2,FALSE)),VLOOKUP(A142,Dependencias!$F$3:$I$15,4,FALSE)),"")</f>
        <v>15</v>
      </c>
      <c r="J142" s="42" t="s">
        <v>153</v>
      </c>
      <c r="K142" s="42" t="s">
        <v>411</v>
      </c>
      <c r="L142" s="48" t="str">
        <f>IFERROR(VLOOKUP($C142,Dependencias!$A$2:$D$26,2,FALSE),"")</f>
        <v>Direccion de Gestion Corporativa</v>
      </c>
      <c r="M142" s="42"/>
      <c r="N142" s="48" t="str">
        <f>IFERROR(VLOOKUP($C142,Dependencias!$A$2:$D$26,4,FALSE),"")</f>
        <v>Yamile Borja Martinez</v>
      </c>
      <c r="O142" s="49">
        <v>44873</v>
      </c>
      <c r="P142" s="50">
        <f>IF(O142="","Pendiente de respuesta",NETWORKDAYS(G142,O142,FESTIVOS!$A$2:$A$146))</f>
        <v>13</v>
      </c>
      <c r="Q142" s="42" t="s">
        <v>412</v>
      </c>
      <c r="R142" s="26"/>
    </row>
    <row r="143" spans="1:18" ht="16.2">
      <c r="A143" s="42" t="s">
        <v>42</v>
      </c>
      <c r="B143" s="42" t="s">
        <v>188</v>
      </c>
      <c r="C143" s="43">
        <v>220</v>
      </c>
      <c r="D143" s="42" t="s">
        <v>190</v>
      </c>
      <c r="E143" s="42">
        <v>3721672022</v>
      </c>
      <c r="F143" s="44">
        <v>20227100192332</v>
      </c>
      <c r="G143" s="45">
        <v>44855</v>
      </c>
      <c r="H143" s="46">
        <f>IF(G143="","",WORKDAY(G143,I143,FESTIVOS!$A$2:$V$146))</f>
        <v>44880</v>
      </c>
      <c r="I143" s="47">
        <f>IFERROR(IFERROR(IF(B143=VLOOKUP(B143,Dependencias!$J$3:$J$4,1,FALSE),VLOOKUP(B143,Dependencias!$J$3:$K$4,2,FALSE)),VLOOKUP(A143,Dependencias!$F$3:$I$15,4,FALSE)),"")</f>
        <v>15</v>
      </c>
      <c r="J143" s="42" t="s">
        <v>191</v>
      </c>
      <c r="K143" s="42" t="s">
        <v>419</v>
      </c>
      <c r="L143" s="48" t="str">
        <f>IFERROR(VLOOKUP($C143,Dependencias!$A$2:$D$26,2,FALSE),"")</f>
        <v>Dirección de Fomento</v>
      </c>
      <c r="M143" s="42"/>
      <c r="N143" s="48" t="str">
        <f>IFERROR(VLOOKUP($C143,Dependencias!$A$2:$D$26,4,FALSE),"")</f>
        <v>Liliana Marcela Pamplona Romero</v>
      </c>
      <c r="O143" s="49"/>
      <c r="P143" s="50" t="str">
        <f>IF(O143="","Pendiente de respuesta",NETWORKDAYS(G143,O143,FESTIVOS!$A$2:$A$146))</f>
        <v>Pendiente de respuesta</v>
      </c>
      <c r="Q143" s="42"/>
      <c r="R143" s="26"/>
    </row>
    <row r="144" spans="1:18" ht="16.2">
      <c r="A144" s="42" t="s">
        <v>42</v>
      </c>
      <c r="B144" s="42" t="s">
        <v>188</v>
      </c>
      <c r="C144" s="43">
        <v>700</v>
      </c>
      <c r="D144" s="42" t="s">
        <v>190</v>
      </c>
      <c r="E144" s="42">
        <v>3720562022</v>
      </c>
      <c r="F144" s="44">
        <v>20227100192502</v>
      </c>
      <c r="G144" s="45">
        <v>44855</v>
      </c>
      <c r="H144" s="46">
        <f>IF(G144="","",WORKDAY(G144,I144,FESTIVOS!$A$2:$V$146))</f>
        <v>44880</v>
      </c>
      <c r="I144" s="47">
        <f>IFERROR(IFERROR(IF(B144=VLOOKUP(B144,Dependencias!$J$3:$J$4,1,FALSE),VLOOKUP(B144,Dependencias!$J$3:$K$4,2,FALSE)),VLOOKUP(A144,Dependencias!$F$3:$I$15,4,FALSE)),"")</f>
        <v>15</v>
      </c>
      <c r="J144" s="42" t="s">
        <v>192</v>
      </c>
      <c r="K144" s="42" t="s">
        <v>420</v>
      </c>
      <c r="L144" s="48" t="str">
        <f>IFERROR(VLOOKUP($C144,Dependencias!$A$2:$D$26,2,FALSE),"")</f>
        <v>Direccion de Gestion Corporativa</v>
      </c>
      <c r="M144" s="42"/>
      <c r="N144" s="48" t="str">
        <f>IFERROR(VLOOKUP($C144,Dependencias!$A$2:$D$26,4,FALSE),"")</f>
        <v>Yamile Borja Martinez</v>
      </c>
      <c r="O144" s="49">
        <v>44860</v>
      </c>
      <c r="P144" s="50">
        <f>IF(O144="","Pendiente de respuesta",NETWORKDAYS(G144,O144,FESTIVOS!$A$2:$A$146))</f>
        <v>4</v>
      </c>
      <c r="Q144" s="42"/>
      <c r="R144" s="26"/>
    </row>
    <row r="145" spans="1:18" ht="16.2">
      <c r="A145" s="42" t="s">
        <v>47</v>
      </c>
      <c r="B145" s="42" t="s">
        <v>24</v>
      </c>
      <c r="C145" s="43">
        <v>700</v>
      </c>
      <c r="D145" s="42" t="s">
        <v>190</v>
      </c>
      <c r="E145" s="42">
        <v>3800312022</v>
      </c>
      <c r="F145" s="44">
        <v>20227100192512</v>
      </c>
      <c r="G145" s="45">
        <v>44858</v>
      </c>
      <c r="H145" s="46">
        <f>IF(G145="","",WORKDAY(G145,I145,FESTIVOS!$A$2:$V$146))</f>
        <v>44865</v>
      </c>
      <c r="I145" s="47">
        <f>IFERROR(IFERROR(IF(B145=VLOOKUP(B145,Dependencias!$J$3:$J$4,1,FALSE),VLOOKUP(B145,Dependencias!$J$3:$K$4,2,FALSE)),VLOOKUP(A145,Dependencias!$F$3:$I$15,4,FALSE)),"")</f>
        <v>5</v>
      </c>
      <c r="J145" s="42" t="s">
        <v>192</v>
      </c>
      <c r="K145" s="42" t="s">
        <v>421</v>
      </c>
      <c r="L145" s="48" t="str">
        <f>IFERROR(VLOOKUP($C145,Dependencias!$A$2:$D$26,2,FALSE),"")</f>
        <v>Direccion de Gestion Corporativa</v>
      </c>
      <c r="M145" s="42"/>
      <c r="N145" s="48" t="str">
        <f>IFERROR(VLOOKUP($C145,Dependencias!$A$2:$D$26,4,FALSE),"")</f>
        <v>Yamile Borja Martinez</v>
      </c>
      <c r="O145" s="49">
        <v>44865</v>
      </c>
      <c r="P145" s="50">
        <f>IF(O145="","Pendiente de respuesta",NETWORKDAYS(G145,O145,FESTIVOS!$A$2:$A$146))</f>
        <v>6</v>
      </c>
      <c r="Q145" s="42" t="s">
        <v>422</v>
      </c>
      <c r="R145" s="26"/>
    </row>
    <row r="146" spans="1:18" ht="16.2">
      <c r="A146" s="42" t="s">
        <v>47</v>
      </c>
      <c r="B146" s="42" t="s">
        <v>24</v>
      </c>
      <c r="C146" s="43">
        <v>700</v>
      </c>
      <c r="D146" s="42" t="s">
        <v>190</v>
      </c>
      <c r="E146" s="42">
        <v>3805042022</v>
      </c>
      <c r="F146" s="44">
        <v>20227100192522</v>
      </c>
      <c r="G146" s="45">
        <v>44858</v>
      </c>
      <c r="H146" s="46">
        <f>IF(G146="","",WORKDAY(G146,I146,FESTIVOS!$A$2:$V$146))</f>
        <v>44865</v>
      </c>
      <c r="I146" s="47">
        <f>IFERROR(IFERROR(IF(B146=VLOOKUP(B146,Dependencias!$J$3:$J$4,1,FALSE),VLOOKUP(B146,Dependencias!$J$3:$K$4,2,FALSE)),VLOOKUP(A146,Dependencias!$F$3:$I$15,4,FALSE)),"")</f>
        <v>5</v>
      </c>
      <c r="J146" s="42" t="s">
        <v>192</v>
      </c>
      <c r="K146" s="42" t="s">
        <v>421</v>
      </c>
      <c r="L146" s="48" t="str">
        <f>IFERROR(VLOOKUP($C146,Dependencias!$A$2:$D$26,2,FALSE),"")</f>
        <v>Direccion de Gestion Corporativa</v>
      </c>
      <c r="M146" s="42"/>
      <c r="N146" s="48" t="str">
        <f>IFERROR(VLOOKUP($C146,Dependencias!$A$2:$D$26,4,FALSE),"")</f>
        <v>Yamile Borja Martinez</v>
      </c>
      <c r="O146" s="49">
        <v>44865</v>
      </c>
      <c r="P146" s="50">
        <f>IF(O146="","Pendiente de respuesta",NETWORKDAYS(G146,O146,FESTIVOS!$A$2:$A$146))</f>
        <v>6</v>
      </c>
      <c r="Q146" s="42" t="s">
        <v>422</v>
      </c>
      <c r="R146" s="26"/>
    </row>
    <row r="147" spans="1:18" ht="16.2">
      <c r="A147" s="42" t="s">
        <v>47</v>
      </c>
      <c r="B147" s="42" t="s">
        <v>24</v>
      </c>
      <c r="C147" s="43">
        <v>700</v>
      </c>
      <c r="D147" s="42" t="s">
        <v>187</v>
      </c>
      <c r="E147" s="42">
        <v>3808622022</v>
      </c>
      <c r="F147" s="44">
        <v>20227100190222</v>
      </c>
      <c r="G147" s="45">
        <v>44858</v>
      </c>
      <c r="H147" s="46">
        <f>IF(G147="","",WORKDAY(G147,I147,FESTIVOS!$A$2:$V$146))</f>
        <v>44865</v>
      </c>
      <c r="I147" s="47">
        <f>IFERROR(IFERROR(IF(B147=VLOOKUP(B147,Dependencias!$J$3:$J$4,1,FALSE),VLOOKUP(B147,Dependencias!$J$3:$K$4,2,FALSE)),VLOOKUP(A147,Dependencias!$F$3:$I$15,4,FALSE)),"")</f>
        <v>5</v>
      </c>
      <c r="J147" s="42" t="s">
        <v>192</v>
      </c>
      <c r="K147" s="42" t="s">
        <v>423</v>
      </c>
      <c r="L147" s="48" t="str">
        <f>IFERROR(VLOOKUP($C147,Dependencias!$A$2:$D$26,2,FALSE),"")</f>
        <v>Direccion de Gestion Corporativa</v>
      </c>
      <c r="M147" s="42"/>
      <c r="N147" s="48" t="str">
        <f>IFERROR(VLOOKUP($C147,Dependencias!$A$2:$D$26,4,FALSE),"")</f>
        <v>Yamile Borja Martinez</v>
      </c>
      <c r="O147" s="49">
        <v>44860</v>
      </c>
      <c r="P147" s="50">
        <f>IF(O147="","Pendiente de respuesta",NETWORKDAYS(G147,O147,FESTIVOS!$A$2:$A$146))</f>
        <v>3</v>
      </c>
      <c r="Q147" s="42" t="s">
        <v>198</v>
      </c>
      <c r="R147" s="26"/>
    </row>
    <row r="148" spans="1:18" ht="16.2">
      <c r="A148" s="42" t="s">
        <v>47</v>
      </c>
      <c r="B148" s="42" t="s">
        <v>188</v>
      </c>
      <c r="C148" s="43">
        <v>700</v>
      </c>
      <c r="D148" s="42" t="s">
        <v>187</v>
      </c>
      <c r="E148" s="42">
        <v>3808762022</v>
      </c>
      <c r="F148" s="44">
        <v>20227100190212</v>
      </c>
      <c r="G148" s="45">
        <v>44858</v>
      </c>
      <c r="H148" s="46">
        <f>IF(G148="","",WORKDAY(G148,I148,FESTIVOS!$A$2:$V$146))</f>
        <v>44873</v>
      </c>
      <c r="I148" s="47">
        <f>IFERROR(IFERROR(IF(B148=VLOOKUP(B148,Dependencias!$J$3:$J$4,1,FALSE),VLOOKUP(B148,Dependencias!$J$3:$K$4,2,FALSE)),VLOOKUP(A148,Dependencias!$F$3:$I$15,4,FALSE)),"")</f>
        <v>10</v>
      </c>
      <c r="J148" s="42" t="s">
        <v>153</v>
      </c>
      <c r="K148" s="42" t="s">
        <v>424</v>
      </c>
      <c r="L148" s="48" t="str">
        <f>IFERROR(VLOOKUP($C148,Dependencias!$A$2:$D$26,2,FALSE),"")</f>
        <v>Direccion de Gestion Corporativa</v>
      </c>
      <c r="M148" s="42"/>
      <c r="N148" s="48" t="str">
        <f>IFERROR(VLOOKUP($C148,Dependencias!$A$2:$D$26,4,FALSE),"")</f>
        <v>Yamile Borja Martinez</v>
      </c>
      <c r="O148" s="49"/>
      <c r="P148" s="50" t="str">
        <f>IF(O148="","Pendiente de respuesta",NETWORKDAYS(G148,O148,FESTIVOS!$A$2:$A$146))</f>
        <v>Pendiente de respuesta</v>
      </c>
      <c r="Q148" s="42"/>
      <c r="R148" s="26"/>
    </row>
    <row r="149" spans="1:18" ht="16.2">
      <c r="A149" s="42" t="s">
        <v>42</v>
      </c>
      <c r="B149" s="42" t="s">
        <v>24</v>
      </c>
      <c r="C149" s="43">
        <v>700</v>
      </c>
      <c r="D149" s="42" t="s">
        <v>187</v>
      </c>
      <c r="E149" s="42">
        <v>3808872022</v>
      </c>
      <c r="F149" s="44">
        <v>20227100190262</v>
      </c>
      <c r="G149" s="45">
        <v>44858</v>
      </c>
      <c r="H149" s="46">
        <f>IF(G149="","",WORKDAY(G149,I149,FESTIVOS!$A$2:$V$146))</f>
        <v>44865</v>
      </c>
      <c r="I149" s="47">
        <f>IFERROR(IFERROR(IF(B149=VLOOKUP(B149,Dependencias!$J$3:$J$4,1,FALSE),VLOOKUP(B149,Dependencias!$J$3:$K$4,2,FALSE)),VLOOKUP(A149,Dependencias!$F$3:$I$15,4,FALSE)),"")</f>
        <v>5</v>
      </c>
      <c r="J149" s="42" t="s">
        <v>192</v>
      </c>
      <c r="K149" s="42" t="s">
        <v>425</v>
      </c>
      <c r="L149" s="48" t="str">
        <f>IFERROR(VLOOKUP($C149,Dependencias!$A$2:$D$26,2,FALSE),"")</f>
        <v>Direccion de Gestion Corporativa</v>
      </c>
      <c r="M149" s="42"/>
      <c r="N149" s="48" t="str">
        <f>IFERROR(VLOOKUP($C149,Dependencias!$A$2:$D$26,4,FALSE),"")</f>
        <v>Yamile Borja Martinez</v>
      </c>
      <c r="O149" s="49">
        <v>44865</v>
      </c>
      <c r="P149" s="50">
        <f>IF(O149="","Pendiente de respuesta",NETWORKDAYS(G149,O149,FESTIVOS!$A$2:$A$146))</f>
        <v>6</v>
      </c>
      <c r="Q149" s="42" t="s">
        <v>426</v>
      </c>
      <c r="R149" s="26"/>
    </row>
    <row r="150" spans="1:18" ht="16.2">
      <c r="A150" s="42" t="s">
        <v>47</v>
      </c>
      <c r="B150" s="42" t="s">
        <v>188</v>
      </c>
      <c r="C150" s="43">
        <v>230</v>
      </c>
      <c r="D150" s="42" t="s">
        <v>187</v>
      </c>
      <c r="E150" s="42">
        <v>3808962022</v>
      </c>
      <c r="F150" s="44">
        <v>20227100190272</v>
      </c>
      <c r="G150" s="45">
        <v>44858</v>
      </c>
      <c r="H150" s="46">
        <f>IF(G150="","",WORKDAY(G150,I150,FESTIVOS!$A$2:$V$146))</f>
        <v>44873</v>
      </c>
      <c r="I150" s="47">
        <f>IFERROR(IFERROR(IF(B150=VLOOKUP(B150,Dependencias!$J$3:$J$4,1,FALSE),VLOOKUP(B150,Dependencias!$J$3:$K$4,2,FALSE)),VLOOKUP(A150,Dependencias!$F$3:$I$15,4,FALSE)),"")</f>
        <v>10</v>
      </c>
      <c r="J150" s="42" t="s">
        <v>193</v>
      </c>
      <c r="K150" s="42" t="s">
        <v>427</v>
      </c>
      <c r="L150" s="48" t="str">
        <f>IFERROR(VLOOKUP($C150,Dependencias!$A$2:$D$26,2,FALSE),"")</f>
        <v>Direccion de Personas Juridicas</v>
      </c>
      <c r="M150" s="42"/>
      <c r="N150" s="48" t="str">
        <f>IFERROR(VLOOKUP($C150,Dependencias!$A$2:$D$26,4,FALSE),"")</f>
        <v>Vanessa Barreneche Samur</v>
      </c>
      <c r="O150" s="49"/>
      <c r="P150" s="50" t="str">
        <f>IF(O150="","Pendiente de respuesta",NETWORKDAYS(G150,O150,FESTIVOS!$A$2:$A$146))</f>
        <v>Pendiente de respuesta</v>
      </c>
      <c r="Q150" s="42"/>
      <c r="R150" s="26"/>
    </row>
    <row r="151" spans="1:18" ht="16.2">
      <c r="A151" s="42" t="s">
        <v>47</v>
      </c>
      <c r="B151" s="42" t="s">
        <v>24</v>
      </c>
      <c r="C151" s="43">
        <v>700</v>
      </c>
      <c r="D151" s="42" t="s">
        <v>187</v>
      </c>
      <c r="E151" s="42">
        <v>3809252022</v>
      </c>
      <c r="F151" s="44">
        <v>20227100190312</v>
      </c>
      <c r="G151" s="45">
        <v>44858</v>
      </c>
      <c r="H151" s="46">
        <f>IF(G151="","",WORKDAY(G151,I151,FESTIVOS!$A$2:$V$146))</f>
        <v>44865</v>
      </c>
      <c r="I151" s="47">
        <f>IFERROR(IFERROR(IF(B151=VLOOKUP(B151,Dependencias!$J$3:$J$4,1,FALSE),VLOOKUP(B151,Dependencias!$J$3:$K$4,2,FALSE)),VLOOKUP(A151,Dependencias!$F$3:$I$15,4,FALSE)),"")</f>
        <v>5</v>
      </c>
      <c r="J151" s="42" t="s">
        <v>192</v>
      </c>
      <c r="K151" s="42" t="s">
        <v>428</v>
      </c>
      <c r="L151" s="48" t="str">
        <f>IFERROR(VLOOKUP($C151,Dependencias!$A$2:$D$26,2,FALSE),"")</f>
        <v>Direccion de Gestion Corporativa</v>
      </c>
      <c r="M151" s="42"/>
      <c r="N151" s="48" t="str">
        <f>IFERROR(VLOOKUP($C151,Dependencias!$A$2:$D$26,4,FALSE),"")</f>
        <v>Yamile Borja Martinez</v>
      </c>
      <c r="O151" s="49">
        <v>44860</v>
      </c>
      <c r="P151" s="50">
        <f>IF(O151="","Pendiente de respuesta",NETWORKDAYS(G151,O151,FESTIVOS!$A$2:$A$146))</f>
        <v>3</v>
      </c>
      <c r="Q151" s="42" t="s">
        <v>198</v>
      </c>
      <c r="R151" s="26"/>
    </row>
    <row r="152" spans="1:18" ht="16.2">
      <c r="A152" s="42" t="s">
        <v>42</v>
      </c>
      <c r="B152" s="42" t="s">
        <v>188</v>
      </c>
      <c r="C152" s="43">
        <v>330</v>
      </c>
      <c r="D152" s="42" t="s">
        <v>187</v>
      </c>
      <c r="E152" s="42">
        <v>3809572022</v>
      </c>
      <c r="F152" s="44">
        <v>20227100190342</v>
      </c>
      <c r="G152" s="45">
        <v>44858</v>
      </c>
      <c r="H152" s="46">
        <f>IF(G152="","",WORKDAY(G152,I152,FESTIVOS!$A$2:$V$146))</f>
        <v>44881</v>
      </c>
      <c r="I152" s="47">
        <f>IFERROR(IFERROR(IF(B152=VLOOKUP(B152,Dependencias!$J$3:$J$4,1,FALSE),VLOOKUP(B152,Dependencias!$J$3:$K$4,2,FALSE)),VLOOKUP(A152,Dependencias!$F$3:$I$15,4,FALSE)),"")</f>
        <v>15</v>
      </c>
      <c r="J152" s="42" t="s">
        <v>144</v>
      </c>
      <c r="K152" s="42" t="s">
        <v>429</v>
      </c>
      <c r="L152" s="48" t="str">
        <f>IFERROR(VLOOKUP($C152,Dependencias!$A$2:$D$26,2,FALSE),"")</f>
        <v>Subdirección de Infraestructura y patrimonio cultural</v>
      </c>
      <c r="M152" s="42"/>
      <c r="N152" s="48" t="str">
        <f>IFERROR(VLOOKUP($C152,Dependencias!$A$2:$D$26,4,FALSE),"")</f>
        <v>Ivan Dario Quiñones Sanchez</v>
      </c>
      <c r="O152" s="49"/>
      <c r="P152" s="50" t="str">
        <f>IF(O152="","Pendiente de respuesta",NETWORKDAYS(G152,O152,FESTIVOS!$A$2:$A$146))</f>
        <v>Pendiente de respuesta</v>
      </c>
      <c r="Q152" s="42"/>
      <c r="R152" s="26"/>
    </row>
    <row r="153" spans="1:18" ht="16.2">
      <c r="A153" s="42" t="s">
        <v>67</v>
      </c>
      <c r="B153" s="42" t="s">
        <v>188</v>
      </c>
      <c r="C153" s="43">
        <v>730</v>
      </c>
      <c r="D153" s="42" t="s">
        <v>187</v>
      </c>
      <c r="E153" s="42">
        <v>3809582022</v>
      </c>
      <c r="F153" s="44">
        <v>20227100190332</v>
      </c>
      <c r="G153" s="45">
        <v>44858</v>
      </c>
      <c r="H153" s="46">
        <f>IF(G153="","",WORKDAY(G153,I153,FESTIVOS!$A$2:$V$146))</f>
        <v>44881</v>
      </c>
      <c r="I153" s="47">
        <f>IFERROR(IFERROR(IF(B153=VLOOKUP(B153,Dependencias!$J$3:$J$4,1,FALSE),VLOOKUP(B153,Dependencias!$J$3:$K$4,2,FALSE)),VLOOKUP(A153,Dependencias!$F$3:$I$15,4,FALSE)),"")</f>
        <v>15</v>
      </c>
      <c r="J153" s="42" t="s">
        <v>138</v>
      </c>
      <c r="K153" s="42" t="s">
        <v>430</v>
      </c>
      <c r="L153" s="48" t="str">
        <f>IFERROR(VLOOKUP($C153,Dependencias!$A$2:$D$26,2,FALSE),"")</f>
        <v>Grupo Interno De Trabajo De Gestión Del Talento Humano</v>
      </c>
      <c r="M153" s="42"/>
      <c r="N153" s="48" t="str">
        <f>IFERROR(VLOOKUP($C153,Dependencias!$A$2:$D$26,4,FALSE),"")</f>
        <v>Alba Nohora Diaz Galan</v>
      </c>
      <c r="O153" s="49"/>
      <c r="P153" s="50" t="str">
        <f>IF(O153="","Pendiente de respuesta",NETWORKDAYS(G153,O153,FESTIVOS!$A$2:$A$146))</f>
        <v>Pendiente de respuesta</v>
      </c>
      <c r="Q153" s="42"/>
      <c r="R153" s="26"/>
    </row>
    <row r="154" spans="1:18" ht="16.2">
      <c r="A154" s="42" t="s">
        <v>42</v>
      </c>
      <c r="B154" s="42" t="s">
        <v>24</v>
      </c>
      <c r="C154" s="43">
        <v>700</v>
      </c>
      <c r="D154" s="42" t="s">
        <v>187</v>
      </c>
      <c r="E154" s="42">
        <v>3811492022</v>
      </c>
      <c r="F154" s="44">
        <v>20227100190432</v>
      </c>
      <c r="G154" s="45">
        <v>44858</v>
      </c>
      <c r="H154" s="46">
        <f>IF(G154="","",WORKDAY(G154,I154,FESTIVOS!$A$2:$V$146))</f>
        <v>44865</v>
      </c>
      <c r="I154" s="47">
        <f>IFERROR(IFERROR(IF(B154=VLOOKUP(B154,Dependencias!$J$3:$J$4,1,FALSE),VLOOKUP(B154,Dependencias!$J$3:$K$4,2,FALSE)),VLOOKUP(A154,Dependencias!$F$3:$I$15,4,FALSE)),"")</f>
        <v>5</v>
      </c>
      <c r="J154" s="42" t="s">
        <v>192</v>
      </c>
      <c r="K154" s="42" t="s">
        <v>431</v>
      </c>
      <c r="L154" s="48" t="str">
        <f>IFERROR(VLOOKUP($C154,Dependencias!$A$2:$D$26,2,FALSE),"")</f>
        <v>Direccion de Gestion Corporativa</v>
      </c>
      <c r="M154" s="42"/>
      <c r="N154" s="48" t="str">
        <f>IFERROR(VLOOKUP($C154,Dependencias!$A$2:$D$26,4,FALSE),"")</f>
        <v>Yamile Borja Martinez</v>
      </c>
      <c r="O154" s="49">
        <v>44860</v>
      </c>
      <c r="P154" s="50">
        <f>IF(O154="","Pendiente de respuesta",NETWORKDAYS(G154,O154,FESTIVOS!$A$2:$A$146))</f>
        <v>3</v>
      </c>
      <c r="Q154" s="42" t="s">
        <v>198</v>
      </c>
      <c r="R154" s="26"/>
    </row>
    <row r="155" spans="1:18" ht="16.2">
      <c r="A155" s="42" t="s">
        <v>52</v>
      </c>
      <c r="B155" s="42" t="s">
        <v>188</v>
      </c>
      <c r="C155" s="43">
        <v>730</v>
      </c>
      <c r="D155" s="42" t="s">
        <v>187</v>
      </c>
      <c r="E155" s="42">
        <v>3845942022</v>
      </c>
      <c r="F155" s="44">
        <v>20227100191852</v>
      </c>
      <c r="G155" s="45">
        <v>44859</v>
      </c>
      <c r="H155" s="46">
        <f>IF(G155="","",WORKDAY(G155,I155,FESTIVOS!$A$2:$V$146))</f>
        <v>44874</v>
      </c>
      <c r="I155" s="47">
        <f>IFERROR(IFERROR(IF(B155=VLOOKUP(B155,Dependencias!$J$3:$J$4,1,FALSE),VLOOKUP(B155,Dependencias!$J$3:$K$4,2,FALSE)),VLOOKUP(A155,Dependencias!$F$3:$I$15,4,FALSE)),"")</f>
        <v>10</v>
      </c>
      <c r="J155" s="42" t="s">
        <v>138</v>
      </c>
      <c r="K155" s="42" t="s">
        <v>432</v>
      </c>
      <c r="L155" s="48" t="str">
        <f>IFERROR(VLOOKUP($C155,Dependencias!$A$2:$D$26,2,FALSE),"")</f>
        <v>Grupo Interno De Trabajo De Gestión Del Talento Humano</v>
      </c>
      <c r="M155" s="42"/>
      <c r="N155" s="48" t="str">
        <f>IFERROR(VLOOKUP($C155,Dependencias!$A$2:$D$26,4,FALSE),"")</f>
        <v>Alba Nohora Diaz Galan</v>
      </c>
      <c r="O155" s="49">
        <v>44867</v>
      </c>
      <c r="P155" s="50">
        <f>IF(O155="","Pendiente de respuesta",NETWORKDAYS(G155,O155,FESTIVOS!$A$2:$A$146))</f>
        <v>7</v>
      </c>
      <c r="Q155" s="42" t="s">
        <v>433</v>
      </c>
      <c r="R155" s="26"/>
    </row>
    <row r="156" spans="1:18" ht="16.2">
      <c r="A156" s="42" t="s">
        <v>42</v>
      </c>
      <c r="B156" s="42" t="s">
        <v>188</v>
      </c>
      <c r="C156" s="43">
        <v>220</v>
      </c>
      <c r="D156" s="42" t="s">
        <v>187</v>
      </c>
      <c r="E156" s="42">
        <v>3838712022</v>
      </c>
      <c r="F156" s="44">
        <v>20227100191472</v>
      </c>
      <c r="G156" s="45">
        <v>44859</v>
      </c>
      <c r="H156" s="46">
        <f>IF(G156="","",WORKDAY(G156,I156,FESTIVOS!$A$2:$V$146))</f>
        <v>44882</v>
      </c>
      <c r="I156" s="47">
        <f>IFERROR(IFERROR(IF(B156=VLOOKUP(B156,Dependencias!$J$3:$J$4,1,FALSE),VLOOKUP(B156,Dependencias!$J$3:$K$4,2,FALSE)),VLOOKUP(A156,Dependencias!$F$3:$I$15,4,FALSE)),"")</f>
        <v>15</v>
      </c>
      <c r="J156" s="42" t="s">
        <v>189</v>
      </c>
      <c r="K156" s="42" t="s">
        <v>434</v>
      </c>
      <c r="L156" s="48" t="str">
        <f>IFERROR(VLOOKUP($C156,Dependencias!$A$2:$D$26,2,FALSE),"")</f>
        <v>Dirección de Fomento</v>
      </c>
      <c r="M156" s="42"/>
      <c r="N156" s="48" t="str">
        <f>IFERROR(VLOOKUP($C156,Dependencias!$A$2:$D$26,4,FALSE),"")</f>
        <v>Liliana Marcela Pamplona Romero</v>
      </c>
      <c r="O156" s="49"/>
      <c r="P156" s="50" t="str">
        <f>IF(O156="","Pendiente de respuesta",NETWORKDAYS(G156,O156,FESTIVOS!$A$2:$A$146))</f>
        <v>Pendiente de respuesta</v>
      </c>
      <c r="Q156" s="42"/>
      <c r="R156" s="26"/>
    </row>
    <row r="157" spans="1:18" ht="16.2">
      <c r="A157" s="42" t="s">
        <v>35</v>
      </c>
      <c r="B157" s="42" t="s">
        <v>188</v>
      </c>
      <c r="C157" s="43">
        <v>330</v>
      </c>
      <c r="D157" s="42" t="s">
        <v>190</v>
      </c>
      <c r="E157" s="42">
        <v>3836042022</v>
      </c>
      <c r="F157" s="44">
        <v>20227100192792</v>
      </c>
      <c r="G157" s="45">
        <v>44859</v>
      </c>
      <c r="H157" s="46">
        <f>IF(G157="","",WORKDAY(G157,I157,FESTIVOS!$A$2:$V$146))</f>
        <v>44882</v>
      </c>
      <c r="I157" s="47">
        <f>IFERROR(IFERROR(IF(B157=VLOOKUP(B157,Dependencias!$J$3:$J$4,1,FALSE),VLOOKUP(B157,Dependencias!$J$3:$K$4,2,FALSE)),VLOOKUP(A157,Dependencias!$F$3:$I$15,4,FALSE)),"")</f>
        <v>15</v>
      </c>
      <c r="J157" s="42" t="s">
        <v>144</v>
      </c>
      <c r="K157" s="42" t="s">
        <v>435</v>
      </c>
      <c r="L157" s="48" t="str">
        <f>IFERROR(VLOOKUP($C157,Dependencias!$A$2:$D$26,2,FALSE),"")</f>
        <v>Subdirección de Infraestructura y patrimonio cultural</v>
      </c>
      <c r="M157" s="42"/>
      <c r="N157" s="48" t="str">
        <f>IFERROR(VLOOKUP($C157,Dependencias!$A$2:$D$26,4,FALSE),"")</f>
        <v>Ivan Dario Quiñones Sanchez</v>
      </c>
      <c r="O157" s="49"/>
      <c r="P157" s="50" t="str">
        <f>IF(O157="","Pendiente de respuesta",NETWORKDAYS(G157,O157,FESTIVOS!$A$2:$A$146))</f>
        <v>Pendiente de respuesta</v>
      </c>
      <c r="Q157" s="42"/>
      <c r="R157" s="26"/>
    </row>
    <row r="158" spans="1:18" ht="16.2">
      <c r="A158" s="42" t="s">
        <v>35</v>
      </c>
      <c r="B158" s="42" t="s">
        <v>188</v>
      </c>
      <c r="C158" s="43">
        <v>330</v>
      </c>
      <c r="D158" s="42" t="s">
        <v>190</v>
      </c>
      <c r="E158" s="42">
        <v>3835922022</v>
      </c>
      <c r="F158" s="44">
        <v>20227100192902</v>
      </c>
      <c r="G158" s="45">
        <v>44859</v>
      </c>
      <c r="H158" s="46">
        <f>IF(G158="","",WORKDAY(G158,I158,FESTIVOS!$A$2:$V$146))</f>
        <v>44882</v>
      </c>
      <c r="I158" s="47">
        <f>IFERROR(IFERROR(IF(B158=VLOOKUP(B158,Dependencias!$J$3:$J$4,1,FALSE),VLOOKUP(B158,Dependencias!$J$3:$K$4,2,FALSE)),VLOOKUP(A158,Dependencias!$F$3:$I$15,4,FALSE)),"")</f>
        <v>15</v>
      </c>
      <c r="J158" s="42" t="s">
        <v>144</v>
      </c>
      <c r="K158" s="42" t="s">
        <v>436</v>
      </c>
      <c r="L158" s="48" t="str">
        <f>IFERROR(VLOOKUP($C158,Dependencias!$A$2:$D$26,2,FALSE),"")</f>
        <v>Subdirección de Infraestructura y patrimonio cultural</v>
      </c>
      <c r="M158" s="42"/>
      <c r="N158" s="48" t="str">
        <f>IFERROR(VLOOKUP($C158,Dependencias!$A$2:$D$26,4,FALSE),"")</f>
        <v>Ivan Dario Quiñones Sanchez</v>
      </c>
      <c r="O158" s="49"/>
      <c r="P158" s="50" t="str">
        <f>IF(O158="","Pendiente de respuesta",NETWORKDAYS(G158,O158,FESTIVOS!$A$2:$A$146))</f>
        <v>Pendiente de respuesta</v>
      </c>
      <c r="Q158" s="42"/>
      <c r="R158" s="26"/>
    </row>
    <row r="159" spans="1:18" ht="16.2">
      <c r="A159" s="42" t="s">
        <v>35</v>
      </c>
      <c r="B159" s="42" t="s">
        <v>188</v>
      </c>
      <c r="C159" s="43">
        <v>330</v>
      </c>
      <c r="D159" s="42" t="s">
        <v>187</v>
      </c>
      <c r="E159" s="42">
        <v>3858862022</v>
      </c>
      <c r="F159" s="44">
        <v>20227100192342</v>
      </c>
      <c r="G159" s="45">
        <v>44860</v>
      </c>
      <c r="H159" s="46">
        <f>IF(G159="","",WORKDAY(G159,I159,FESTIVOS!$A$2:$V$146))</f>
        <v>44883</v>
      </c>
      <c r="I159" s="47">
        <f>IFERROR(IFERROR(IF(B159=VLOOKUP(B159,Dependencias!$J$3:$J$4,1,FALSE),VLOOKUP(B159,Dependencias!$J$3:$K$4,2,FALSE)),VLOOKUP(A159,Dependencias!$F$3:$I$15,4,FALSE)),"")</f>
        <v>15</v>
      </c>
      <c r="J159" s="42" t="s">
        <v>144</v>
      </c>
      <c r="K159" s="42" t="s">
        <v>437</v>
      </c>
      <c r="L159" s="48" t="str">
        <f>IFERROR(VLOOKUP($C159,Dependencias!$A$2:$D$26,2,FALSE),"")</f>
        <v>Subdirección de Infraestructura y patrimonio cultural</v>
      </c>
      <c r="M159" s="42"/>
      <c r="N159" s="48" t="str">
        <f>IFERROR(VLOOKUP($C159,Dependencias!$A$2:$D$26,4,FALSE),"")</f>
        <v>Ivan Dario Quiñones Sanchez</v>
      </c>
      <c r="O159" s="49"/>
      <c r="P159" s="50" t="str">
        <f>IF(O159="","Pendiente de respuesta",NETWORKDAYS(G159,O159,FESTIVOS!$A$2:$A$146))</f>
        <v>Pendiente de respuesta</v>
      </c>
      <c r="Q159" s="42"/>
      <c r="R159" s="26"/>
    </row>
    <row r="160" spans="1:18" ht="16.2">
      <c r="A160" s="42" t="s">
        <v>42</v>
      </c>
      <c r="B160" s="42" t="s">
        <v>24</v>
      </c>
      <c r="C160" s="43">
        <v>700</v>
      </c>
      <c r="D160" s="42" t="s">
        <v>190</v>
      </c>
      <c r="E160" s="42">
        <v>3869912022</v>
      </c>
      <c r="F160" s="44">
        <v>20227100192872</v>
      </c>
      <c r="G160" s="45">
        <v>44860</v>
      </c>
      <c r="H160" s="46">
        <f>IF(G160="","",WORKDAY(G160,I160,FESTIVOS!$A$2:$V$146))</f>
        <v>44867</v>
      </c>
      <c r="I160" s="47">
        <f>IFERROR(IFERROR(IF(B160=VLOOKUP(B160,Dependencias!$J$3:$J$4,1,FALSE),VLOOKUP(B160,Dependencias!$J$3:$K$4,2,FALSE)),VLOOKUP(A160,Dependencias!$F$3:$I$15,4,FALSE)),"")</f>
        <v>5</v>
      </c>
      <c r="J160" s="42" t="s">
        <v>192</v>
      </c>
      <c r="K160" s="42" t="s">
        <v>438</v>
      </c>
      <c r="L160" s="48" t="str">
        <f>IFERROR(VLOOKUP($C160,Dependencias!$A$2:$D$26,2,FALSE),"")</f>
        <v>Direccion de Gestion Corporativa</v>
      </c>
      <c r="M160" s="42"/>
      <c r="N160" s="48" t="str">
        <f>IFERROR(VLOOKUP($C160,Dependencias!$A$2:$D$26,4,FALSE),"")</f>
        <v>Yamile Borja Martinez</v>
      </c>
      <c r="O160" s="49">
        <v>44860</v>
      </c>
      <c r="P160" s="50">
        <f>IF(O160="","Pendiente de respuesta",NETWORKDAYS(G160,O160,FESTIVOS!$A$2:$A$146))</f>
        <v>1</v>
      </c>
      <c r="Q160" s="42" t="s">
        <v>198</v>
      </c>
      <c r="R160" s="26"/>
    </row>
    <row r="161" spans="1:18" ht="16.2">
      <c r="A161" s="42" t="s">
        <v>47</v>
      </c>
      <c r="B161" s="42" t="s">
        <v>24</v>
      </c>
      <c r="C161" s="43">
        <v>700</v>
      </c>
      <c r="D161" s="42" t="s">
        <v>190</v>
      </c>
      <c r="E161" s="42">
        <v>3805052022</v>
      </c>
      <c r="F161" s="44">
        <v>20227100192672</v>
      </c>
      <c r="G161" s="45">
        <v>44858</v>
      </c>
      <c r="H161" s="46">
        <f>IF(G161="","",WORKDAY(G161,I161,FESTIVOS!$A$2:$V$146))</f>
        <v>44865</v>
      </c>
      <c r="I161" s="47">
        <f>IFERROR(IFERROR(IF(B161=VLOOKUP(B161,Dependencias!$J$3:$J$4,1,FALSE),VLOOKUP(B161,Dependencias!$J$3:$K$4,2,FALSE)),VLOOKUP(A161,Dependencias!$F$3:$I$15,4,FALSE)),"")</f>
        <v>5</v>
      </c>
      <c r="J161" s="42" t="s">
        <v>192</v>
      </c>
      <c r="K161" s="42" t="s">
        <v>439</v>
      </c>
      <c r="L161" s="48" t="str">
        <f>IFERROR(VLOOKUP($C161,Dependencias!$A$2:$D$26,2,FALSE),"")</f>
        <v>Direccion de Gestion Corporativa</v>
      </c>
      <c r="M161" s="42"/>
      <c r="N161" s="48" t="str">
        <f>IFERROR(VLOOKUP($C161,Dependencias!$A$2:$D$26,4,FALSE),"")</f>
        <v>Yamile Borja Martinez</v>
      </c>
      <c r="O161" s="49">
        <v>44865</v>
      </c>
      <c r="P161" s="50">
        <f>IF(O161="","Pendiente de respuesta",NETWORKDAYS(G161,O161,FESTIVOS!$A$2:$A$146))</f>
        <v>6</v>
      </c>
      <c r="Q161" s="42" t="s">
        <v>422</v>
      </c>
      <c r="R161" s="26"/>
    </row>
    <row r="162" spans="1:18" ht="16.2">
      <c r="A162" s="42" t="s">
        <v>47</v>
      </c>
      <c r="B162" s="42" t="s">
        <v>24</v>
      </c>
      <c r="C162" s="43">
        <v>700</v>
      </c>
      <c r="D162" s="42" t="s">
        <v>190</v>
      </c>
      <c r="E162" s="42">
        <v>3805032022</v>
      </c>
      <c r="F162" s="44">
        <v>20227100192702</v>
      </c>
      <c r="G162" s="45">
        <v>44858</v>
      </c>
      <c r="H162" s="46">
        <f>IF(G162="","",WORKDAY(G162,I162,FESTIVOS!$A$2:$V$146))</f>
        <v>44865</v>
      </c>
      <c r="I162" s="47">
        <f>IFERROR(IFERROR(IF(B162=VLOOKUP(B162,Dependencias!$J$3:$J$4,1,FALSE),VLOOKUP(B162,Dependencias!$J$3:$K$4,2,FALSE)),VLOOKUP(A162,Dependencias!$F$3:$I$15,4,FALSE)),"")</f>
        <v>5</v>
      </c>
      <c r="J162" s="42" t="s">
        <v>192</v>
      </c>
      <c r="K162" s="42" t="s">
        <v>440</v>
      </c>
      <c r="L162" s="48" t="str">
        <f>IFERROR(VLOOKUP($C162,Dependencias!$A$2:$D$26,2,FALSE),"")</f>
        <v>Direccion de Gestion Corporativa</v>
      </c>
      <c r="M162" s="42"/>
      <c r="N162" s="48" t="str">
        <f>IFERROR(VLOOKUP($C162,Dependencias!$A$2:$D$26,4,FALSE),"")</f>
        <v>Yamile Borja Martinez</v>
      </c>
      <c r="O162" s="49">
        <v>44865</v>
      </c>
      <c r="P162" s="50">
        <f>IF(O162="","Pendiente de respuesta",NETWORKDAYS(G162,O162,FESTIVOS!$A$2:$A$146))</f>
        <v>6</v>
      </c>
      <c r="Q162" s="42" t="s">
        <v>422</v>
      </c>
      <c r="R162" s="26"/>
    </row>
    <row r="163" spans="1:18" ht="16.2">
      <c r="A163" s="42" t="s">
        <v>82</v>
      </c>
      <c r="B163" s="42" t="s">
        <v>188</v>
      </c>
      <c r="C163" s="43">
        <v>700</v>
      </c>
      <c r="D163" s="42" t="s">
        <v>187</v>
      </c>
      <c r="E163" s="42">
        <v>3808752022</v>
      </c>
      <c r="F163" s="44">
        <v>20227100190232</v>
      </c>
      <c r="G163" s="45">
        <v>44858</v>
      </c>
      <c r="H163" s="46">
        <f>IF(G163="","",WORKDAY(G163,I163,FESTIVOS!$A$2:$V$146))</f>
        <v>44881</v>
      </c>
      <c r="I163" s="47">
        <f>IFERROR(IFERROR(IF(B163=VLOOKUP(B163,Dependencias!$J$3:$J$4,1,FALSE),VLOOKUP(B163,Dependencias!$J$3:$K$4,2,FALSE)),VLOOKUP(A163,Dependencias!$F$3:$I$15,4,FALSE)),"")</f>
        <v>15</v>
      </c>
      <c r="J163" s="42" t="s">
        <v>153</v>
      </c>
      <c r="K163" s="42" t="s">
        <v>441</v>
      </c>
      <c r="L163" s="48" t="str">
        <f>IFERROR(VLOOKUP($C163,Dependencias!$A$2:$D$26,2,FALSE),"")</f>
        <v>Direccion de Gestion Corporativa</v>
      </c>
      <c r="M163" s="42"/>
      <c r="N163" s="48" t="str">
        <f>IFERROR(VLOOKUP($C163,Dependencias!$A$2:$D$26,4,FALSE),"")</f>
        <v>Yamile Borja Martinez</v>
      </c>
      <c r="O163" s="49"/>
      <c r="P163" s="50" t="str">
        <f>IF(O163="","Pendiente de respuesta",NETWORKDAYS(G163,O163,FESTIVOS!$A$2:$A$146))</f>
        <v>Pendiente de respuesta</v>
      </c>
      <c r="Q163" s="42"/>
      <c r="R163" s="26"/>
    </row>
    <row r="164" spans="1:18" ht="16.2">
      <c r="A164" s="42" t="s">
        <v>47</v>
      </c>
      <c r="B164" s="42" t="s">
        <v>24</v>
      </c>
      <c r="C164" s="43">
        <v>700</v>
      </c>
      <c r="D164" s="42" t="s">
        <v>187</v>
      </c>
      <c r="E164" s="42">
        <v>3808812022</v>
      </c>
      <c r="F164" s="44">
        <v>20227100190242</v>
      </c>
      <c r="G164" s="45">
        <v>44858</v>
      </c>
      <c r="H164" s="46">
        <f>IF(G164="","",WORKDAY(G164,I164,FESTIVOS!$A$2:$V$146))</f>
        <v>44865</v>
      </c>
      <c r="I164" s="47">
        <f>IFERROR(IFERROR(IF(B164=VLOOKUP(B164,Dependencias!$J$3:$J$4,1,FALSE),VLOOKUP(B164,Dependencias!$J$3:$K$4,2,FALSE)),VLOOKUP(A164,Dependencias!$F$3:$I$15,4,FALSE)),"")</f>
        <v>5</v>
      </c>
      <c r="J164" s="42" t="s">
        <v>192</v>
      </c>
      <c r="K164" s="42" t="s">
        <v>442</v>
      </c>
      <c r="L164" s="48" t="str">
        <f>IFERROR(VLOOKUP($C164,Dependencias!$A$2:$D$26,2,FALSE),"")</f>
        <v>Direccion de Gestion Corporativa</v>
      </c>
      <c r="M164" s="42"/>
      <c r="N164" s="48" t="str">
        <f>IFERROR(VLOOKUP($C164,Dependencias!$A$2:$D$26,4,FALSE),"")</f>
        <v>Yamile Borja Martinez</v>
      </c>
      <c r="O164" s="45">
        <v>44860</v>
      </c>
      <c r="P164" s="50">
        <f>IF(O164="","Pendiente de respuesta",NETWORKDAYS(G164,O164,FESTIVOS!$A$2:$A$146))</f>
        <v>3</v>
      </c>
      <c r="Q164" s="42" t="s">
        <v>174</v>
      </c>
      <c r="R164" s="26"/>
    </row>
    <row r="165" spans="1:18" ht="16.2">
      <c r="A165" s="42" t="s">
        <v>47</v>
      </c>
      <c r="B165" s="42" t="s">
        <v>24</v>
      </c>
      <c r="C165" s="43">
        <v>700</v>
      </c>
      <c r="D165" s="42" t="s">
        <v>187</v>
      </c>
      <c r="E165" s="42">
        <v>3808912022</v>
      </c>
      <c r="F165" s="44">
        <v>20227100190252</v>
      </c>
      <c r="G165" s="45">
        <v>44858</v>
      </c>
      <c r="H165" s="46">
        <f>IF(G165="","",WORKDAY(G165,I165,FESTIVOS!$A$2:$V$146))</f>
        <v>44865</v>
      </c>
      <c r="I165" s="47">
        <f>IFERROR(IFERROR(IF(B165=VLOOKUP(B165,Dependencias!$J$3:$J$4,1,FALSE),VLOOKUP(B165,Dependencias!$J$3:$K$4,2,FALSE)),VLOOKUP(A165,Dependencias!$F$3:$I$15,4,FALSE)),"")</f>
        <v>5</v>
      </c>
      <c r="J165" s="42" t="s">
        <v>192</v>
      </c>
      <c r="K165" s="42" t="s">
        <v>443</v>
      </c>
      <c r="L165" s="48" t="str">
        <f>IFERROR(VLOOKUP($C165,Dependencias!$A$2:$D$26,2,FALSE),"")</f>
        <v>Direccion de Gestion Corporativa</v>
      </c>
      <c r="M165" s="42"/>
      <c r="N165" s="48" t="str">
        <f>IFERROR(VLOOKUP($C165,Dependencias!$A$2:$D$26,4,FALSE),"")</f>
        <v>Yamile Borja Martinez</v>
      </c>
      <c r="O165" s="45">
        <v>44860</v>
      </c>
      <c r="P165" s="50">
        <f>IF(O165="","Pendiente de respuesta",NETWORKDAYS(G165,O165,FESTIVOS!$A$2:$A$146))</f>
        <v>3</v>
      </c>
      <c r="Q165" s="42" t="s">
        <v>174</v>
      </c>
      <c r="R165" s="26"/>
    </row>
    <row r="166" spans="1:18" ht="16.2">
      <c r="A166" s="42" t="s">
        <v>47</v>
      </c>
      <c r="B166" s="42" t="s">
        <v>188</v>
      </c>
      <c r="C166" s="43">
        <v>730</v>
      </c>
      <c r="D166" s="42" t="s">
        <v>187</v>
      </c>
      <c r="E166" s="42">
        <v>3809132022</v>
      </c>
      <c r="F166" s="55">
        <v>20227100190292</v>
      </c>
      <c r="G166" s="45">
        <v>44858</v>
      </c>
      <c r="H166" s="46">
        <f>IF(G166="","",WORKDAY(G166,I166,FESTIVOS!$A$2:$V$146))</f>
        <v>44873</v>
      </c>
      <c r="I166" s="47">
        <f>IFERROR(IFERROR(IF(B166=VLOOKUP(B166,Dependencias!$J$3:$J$4,1,FALSE),VLOOKUP(B166,Dependencias!$J$3:$K$4,2,FALSE)),VLOOKUP(A166,Dependencias!$F$3:$I$15,4,FALSE)),"")</f>
        <v>10</v>
      </c>
      <c r="J166" s="42" t="s">
        <v>138</v>
      </c>
      <c r="K166" s="42" t="s">
        <v>444</v>
      </c>
      <c r="L166" s="48" t="str">
        <f>IFERROR(VLOOKUP($C166,Dependencias!$A$2:$D$26,2,FALSE),"")</f>
        <v>Grupo Interno De Trabajo De Gestión Del Talento Humano</v>
      </c>
      <c r="M166" s="42"/>
      <c r="N166" s="48" t="str">
        <f>IFERROR(VLOOKUP($C166,Dependencias!$A$2:$D$26,4,FALSE),"")</f>
        <v>Alba Nohora Diaz Galan</v>
      </c>
      <c r="O166" s="49">
        <v>44867</v>
      </c>
      <c r="P166" s="50">
        <f>IF(O166="","Pendiente de respuesta",NETWORKDAYS(G166,O166,FESTIVOS!$A$2:$A$146))</f>
        <v>8</v>
      </c>
      <c r="Q166" s="42" t="s">
        <v>445</v>
      </c>
      <c r="R166" s="26"/>
    </row>
    <row r="167" spans="1:18" ht="16.2">
      <c r="A167" s="42" t="s">
        <v>35</v>
      </c>
      <c r="B167" s="42" t="s">
        <v>188</v>
      </c>
      <c r="C167" s="43">
        <v>240</v>
      </c>
      <c r="D167" s="42" t="s">
        <v>187</v>
      </c>
      <c r="E167" s="42">
        <v>3809382022</v>
      </c>
      <c r="F167" s="44">
        <v>20227100190322</v>
      </c>
      <c r="G167" s="45">
        <v>44858</v>
      </c>
      <c r="H167" s="46">
        <f>IF(G167="","",WORKDAY(G167,I167,FESTIVOS!$A$2:$V$146))</f>
        <v>44881</v>
      </c>
      <c r="I167" s="47">
        <f>IFERROR(IFERROR(IF(B167=VLOOKUP(B167,Dependencias!$J$3:$J$4,1,FALSE),VLOOKUP(B167,Dependencias!$J$3:$K$4,2,FALSE)),VLOOKUP(A167,Dependencias!$F$3:$I$15,4,FALSE)),"")</f>
        <v>15</v>
      </c>
      <c r="J167" s="42" t="s">
        <v>153</v>
      </c>
      <c r="K167" s="42" t="s">
        <v>446</v>
      </c>
      <c r="L167" s="48" t="str">
        <f>IFERROR(VLOOKUP($C167,Dependencias!$A$2:$D$26,2,FALSE),"")</f>
        <v>Dirección de Economia, Estudios y Politica</v>
      </c>
      <c r="M167" s="42"/>
      <c r="N167" s="48" t="str">
        <f>IFERROR(VLOOKUP($C167,Dependencias!$A$2:$D$26,4,FALSE),"")</f>
        <v>Mauricio Agudelo Ruiz</v>
      </c>
      <c r="O167" s="49"/>
      <c r="P167" s="50" t="str">
        <f>IF(O167="","Pendiente de respuesta",NETWORKDAYS(G167,O167,FESTIVOS!$A$2:$A$146))</f>
        <v>Pendiente de respuesta</v>
      </c>
      <c r="Q167" s="42"/>
      <c r="R167" s="26"/>
    </row>
    <row r="168" spans="1:18" ht="16.2">
      <c r="A168" s="42" t="s">
        <v>47</v>
      </c>
      <c r="B168" s="42" t="s">
        <v>188</v>
      </c>
      <c r="C168" s="43">
        <v>310</v>
      </c>
      <c r="D168" s="42" t="s">
        <v>187</v>
      </c>
      <c r="E168" s="42">
        <v>3811242022</v>
      </c>
      <c r="F168" s="55">
        <v>20227100190422</v>
      </c>
      <c r="G168" s="45">
        <v>44858</v>
      </c>
      <c r="H168" s="46">
        <f>IF(G168="","",WORKDAY(G168,I168,FESTIVOS!$A$2:$V$146))</f>
        <v>44873</v>
      </c>
      <c r="I168" s="47">
        <f>IFERROR(IFERROR(IF(B168=VLOOKUP(B168,Dependencias!$J$3:$J$4,1,FALSE),VLOOKUP(B168,Dependencias!$J$3:$K$4,2,FALSE)),VLOOKUP(A168,Dependencias!$F$3:$I$15,4,FALSE)),"")</f>
        <v>10</v>
      </c>
      <c r="J168" s="42" t="s">
        <v>142</v>
      </c>
      <c r="K168" s="42" t="s">
        <v>447</v>
      </c>
      <c r="L168" s="48" t="str">
        <f>IFERROR(VLOOKUP($C168,Dependencias!$A$2:$D$26,2,FALSE),"")</f>
        <v>Subdirección de Gestión Cultural y Artística</v>
      </c>
      <c r="M168" s="42"/>
      <c r="N168" s="48" t="str">
        <f>IFERROR(VLOOKUP($C168,Dependencias!$A$2:$D$26,4,FALSE),"")</f>
        <v>Ines Elvira Montealegre Martinez</v>
      </c>
      <c r="O168" s="49">
        <v>44873</v>
      </c>
      <c r="P168" s="50">
        <f>IF(O168="","Pendiente de respuesta",NETWORKDAYS(G168,O168,FESTIVOS!$A$2:$A$146))</f>
        <v>11</v>
      </c>
      <c r="Q168" s="42" t="s">
        <v>448</v>
      </c>
      <c r="R168" s="26"/>
    </row>
    <row r="169" spans="1:18" ht="16.2">
      <c r="A169" s="42" t="s">
        <v>47</v>
      </c>
      <c r="B169" s="42" t="s">
        <v>24</v>
      </c>
      <c r="C169" s="43">
        <v>700</v>
      </c>
      <c r="D169" s="42" t="s">
        <v>187</v>
      </c>
      <c r="E169" s="42">
        <v>3820342022</v>
      </c>
      <c r="F169" s="44">
        <v>20227100190742</v>
      </c>
      <c r="G169" s="45">
        <v>44858</v>
      </c>
      <c r="H169" s="46">
        <f>IF(G169="","",WORKDAY(G169,I169,FESTIVOS!$A$2:$V$146))</f>
        <v>44865</v>
      </c>
      <c r="I169" s="47">
        <f>IFERROR(IFERROR(IF(B169=VLOOKUP(B169,Dependencias!$J$3:$J$4,1,FALSE),VLOOKUP(B169,Dependencias!$J$3:$K$4,2,FALSE)),VLOOKUP(A169,Dependencias!$F$3:$I$15,4,FALSE)),"")</f>
        <v>5</v>
      </c>
      <c r="J169" s="42" t="s">
        <v>192</v>
      </c>
      <c r="K169" s="42" t="s">
        <v>449</v>
      </c>
      <c r="L169" s="48" t="str">
        <f>IFERROR(VLOOKUP($C169,Dependencias!$A$2:$D$26,2,FALSE),"")</f>
        <v>Direccion de Gestion Corporativa</v>
      </c>
      <c r="M169" s="42"/>
      <c r="N169" s="48" t="str">
        <f>IFERROR(VLOOKUP($C169,Dependencias!$A$2:$D$26,4,FALSE),"")</f>
        <v>Yamile Borja Martinez</v>
      </c>
      <c r="O169" s="49">
        <v>44862</v>
      </c>
      <c r="P169" s="50">
        <f>IF(O169="","Pendiente de respuesta",NETWORKDAYS(G169,O169,FESTIVOS!$A$2:$A$146))</f>
        <v>5</v>
      </c>
      <c r="Q169" s="42" t="s">
        <v>199</v>
      </c>
      <c r="R169" s="26"/>
    </row>
    <row r="170" spans="1:18" ht="16.2">
      <c r="A170" s="42" t="s">
        <v>47</v>
      </c>
      <c r="B170" s="42" t="s">
        <v>24</v>
      </c>
      <c r="C170" s="43">
        <v>700</v>
      </c>
      <c r="D170" s="42" t="s">
        <v>190</v>
      </c>
      <c r="E170" s="42">
        <v>3829042022</v>
      </c>
      <c r="F170" s="44">
        <v>20227100192752</v>
      </c>
      <c r="G170" s="45">
        <v>44858</v>
      </c>
      <c r="H170" s="46">
        <f>IF(G170="","",WORKDAY(G170,I170,FESTIVOS!$A$2:$V$146))</f>
        <v>44865</v>
      </c>
      <c r="I170" s="47">
        <f>IFERROR(IFERROR(IF(B170=VLOOKUP(B170,Dependencias!$J$3:$J$4,1,FALSE),VLOOKUP(B170,Dependencias!$J$3:$K$4,2,FALSE)),VLOOKUP(A170,Dependencias!$F$3:$I$15,4,FALSE)),"")</f>
        <v>5</v>
      </c>
      <c r="J170" s="42" t="s">
        <v>192</v>
      </c>
      <c r="K170" s="42" t="s">
        <v>450</v>
      </c>
      <c r="L170" s="48" t="str">
        <f>IFERROR(VLOOKUP($C170,Dependencias!$A$2:$D$26,2,FALSE),"")</f>
        <v>Direccion de Gestion Corporativa</v>
      </c>
      <c r="M170" s="42"/>
      <c r="N170" s="48" t="str">
        <f>IFERROR(VLOOKUP($C170,Dependencias!$A$2:$D$26,4,FALSE),"")</f>
        <v>Yamile Borja Martinez</v>
      </c>
      <c r="O170" s="49">
        <v>44865</v>
      </c>
      <c r="P170" s="50">
        <f>IF(O170="","Pendiente de respuesta",NETWORKDAYS(G170,O170,FESTIVOS!$A$2:$A$146))</f>
        <v>6</v>
      </c>
      <c r="Q170" s="42" t="s">
        <v>422</v>
      </c>
      <c r="R170" s="26"/>
    </row>
    <row r="171" spans="1:18" ht="16.2">
      <c r="A171" s="42" t="s">
        <v>42</v>
      </c>
      <c r="B171" s="42" t="s">
        <v>188</v>
      </c>
      <c r="C171" s="43">
        <v>210</v>
      </c>
      <c r="D171" s="42" t="s">
        <v>197</v>
      </c>
      <c r="E171" s="42">
        <v>3822232022</v>
      </c>
      <c r="F171" s="44">
        <v>20227100190832</v>
      </c>
      <c r="G171" s="45">
        <v>44858</v>
      </c>
      <c r="H171" s="46">
        <f>IF(G171="","",WORKDAY(G171,I171,FESTIVOS!$A$2:$V$146))</f>
        <v>44881</v>
      </c>
      <c r="I171" s="47">
        <f>IFERROR(IFERROR(IF(B171=VLOOKUP(B171,Dependencias!$J$3:$J$4,1,FALSE),VLOOKUP(B171,Dependencias!$J$3:$K$4,2,FALSE)),VLOOKUP(A171,Dependencias!$F$3:$I$15,4,FALSE)),"")</f>
        <v>15</v>
      </c>
      <c r="J171" s="42" t="s">
        <v>191</v>
      </c>
      <c r="K171" s="42" t="s">
        <v>451</v>
      </c>
      <c r="L171" s="48" t="str">
        <f>IFERROR(VLOOKUP($C171,Dependencias!$A$2:$D$26,2,FALSE),"")</f>
        <v>Dirección de Asuntos Locales y Participación</v>
      </c>
      <c r="M171" s="42"/>
      <c r="N171" s="48" t="str">
        <f>IFERROR(VLOOKUP($C171,Dependencias!$A$2:$D$26,4,FALSE),"")</f>
        <v>Alejandro Franco Plata</v>
      </c>
      <c r="O171" s="49"/>
      <c r="P171" s="50" t="str">
        <f>IF(O171="","Pendiente de respuesta",NETWORKDAYS(G171,O171,FESTIVOS!$A$2:$A$146))</f>
        <v>Pendiente de respuesta</v>
      </c>
      <c r="Q171" s="42"/>
      <c r="R171" s="26"/>
    </row>
    <row r="172" spans="1:18" ht="16.2">
      <c r="A172" s="42" t="s">
        <v>52</v>
      </c>
      <c r="B172" s="42" t="s">
        <v>188</v>
      </c>
      <c r="C172" s="43">
        <v>730</v>
      </c>
      <c r="D172" s="42" t="s">
        <v>187</v>
      </c>
      <c r="E172" s="42">
        <v>3824412022</v>
      </c>
      <c r="F172" s="44">
        <v>20227100190932</v>
      </c>
      <c r="G172" s="45">
        <v>44858</v>
      </c>
      <c r="H172" s="46">
        <f>IF(G172="","",WORKDAY(G172,I172,FESTIVOS!$A$2:$V$146))</f>
        <v>44873</v>
      </c>
      <c r="I172" s="47">
        <f>IFERROR(IFERROR(IF(B172=VLOOKUP(B172,Dependencias!$J$3:$J$4,1,FALSE),VLOOKUP(B172,Dependencias!$J$3:$K$4,2,FALSE)),VLOOKUP(A172,Dependencias!$F$3:$I$15,4,FALSE)),"")</f>
        <v>10</v>
      </c>
      <c r="J172" s="42" t="s">
        <v>138</v>
      </c>
      <c r="K172" s="42" t="s">
        <v>452</v>
      </c>
      <c r="L172" s="48" t="str">
        <f>IFERROR(VLOOKUP($C172,Dependencias!$A$2:$D$26,2,FALSE),"")</f>
        <v>Grupo Interno De Trabajo De Gestión Del Talento Humano</v>
      </c>
      <c r="M172" s="42"/>
      <c r="N172" s="48" t="str">
        <f>IFERROR(VLOOKUP($C172,Dependencias!$A$2:$D$26,4,FALSE),"")</f>
        <v>Alba Nohora Diaz Galan</v>
      </c>
      <c r="O172" s="49">
        <v>44867</v>
      </c>
      <c r="P172" s="50">
        <f>IF(O172="","Pendiente de respuesta",NETWORKDAYS(G172,O172,FESTIVOS!$A$2:$A$146))</f>
        <v>8</v>
      </c>
      <c r="Q172" s="42" t="s">
        <v>433</v>
      </c>
      <c r="R172" s="26"/>
    </row>
    <row r="173" spans="1:18" ht="16.2">
      <c r="A173" s="42" t="s">
        <v>35</v>
      </c>
      <c r="B173" s="42" t="s">
        <v>188</v>
      </c>
      <c r="C173" s="43">
        <v>220</v>
      </c>
      <c r="D173" s="42" t="s">
        <v>187</v>
      </c>
      <c r="E173" s="42">
        <v>3866492022</v>
      </c>
      <c r="F173" s="44">
        <v>20227100192632</v>
      </c>
      <c r="G173" s="45">
        <v>44859</v>
      </c>
      <c r="H173" s="46">
        <f>IF(G173="","",WORKDAY(G173,I173,FESTIVOS!$A$2:$V$146))</f>
        <v>44882</v>
      </c>
      <c r="I173" s="47">
        <f>IFERROR(IFERROR(IF(B173=VLOOKUP(B173,Dependencias!$J$3:$J$4,1,FALSE),VLOOKUP(B173,Dependencias!$J$3:$K$4,2,FALSE)),VLOOKUP(A173,Dependencias!$F$3:$I$15,4,FALSE)),"")</f>
        <v>15</v>
      </c>
      <c r="J173" s="42" t="s">
        <v>189</v>
      </c>
      <c r="K173" s="42" t="s">
        <v>453</v>
      </c>
      <c r="L173" s="48" t="str">
        <f>IFERROR(VLOOKUP($C173,Dependencias!$A$2:$D$26,2,FALSE),"")</f>
        <v>Dirección de Fomento</v>
      </c>
      <c r="M173" s="42"/>
      <c r="N173" s="48" t="str">
        <f>IFERROR(VLOOKUP($C173,Dependencias!$A$2:$D$26,4,FALSE),"")</f>
        <v>Liliana Marcela Pamplona Romero</v>
      </c>
      <c r="O173" s="49"/>
      <c r="P173" s="50" t="str">
        <f>IF(O173="","Pendiente de respuesta",NETWORKDAYS(G173,O173,FESTIVOS!$A$2:$A$146))</f>
        <v>Pendiente de respuesta</v>
      </c>
      <c r="Q173" s="42" t="s">
        <v>454</v>
      </c>
      <c r="R173" s="26"/>
    </row>
    <row r="174" spans="1:18" ht="16.2">
      <c r="A174" s="42" t="s">
        <v>42</v>
      </c>
      <c r="B174" s="42" t="s">
        <v>18</v>
      </c>
      <c r="C174" s="43">
        <v>700</v>
      </c>
      <c r="D174" s="42" t="s">
        <v>190</v>
      </c>
      <c r="E174" s="42">
        <v>3812942022</v>
      </c>
      <c r="F174" s="44">
        <v>20227100192892</v>
      </c>
      <c r="G174" s="45">
        <v>44859</v>
      </c>
      <c r="H174" s="46">
        <f>IF(G174="","",WORKDAY(G174,I174,FESTIVOS!$A$2:$V$146))</f>
        <v>44874</v>
      </c>
      <c r="I174" s="47">
        <f>IFERROR(IFERROR(IF(B174=VLOOKUP(B174,Dependencias!$J$3:$J$4,1,FALSE),VLOOKUP(B174,Dependencias!$J$3:$K$4,2,FALSE)),VLOOKUP(A174,Dependencias!$F$3:$I$15,4,FALSE)),"")</f>
        <v>10</v>
      </c>
      <c r="J174" s="42" t="s">
        <v>153</v>
      </c>
      <c r="K174" s="42" t="s">
        <v>455</v>
      </c>
      <c r="L174" s="48" t="str">
        <f>IFERROR(VLOOKUP($C174,Dependencias!$A$2:$D$26,2,FALSE),"")</f>
        <v>Direccion de Gestion Corporativa</v>
      </c>
      <c r="M174" s="42"/>
      <c r="N174" s="48" t="str">
        <f>IFERROR(VLOOKUP($C174,Dependencias!$A$2:$D$26,4,FALSE),"")</f>
        <v>Yamile Borja Martinez</v>
      </c>
      <c r="O174" s="49"/>
      <c r="P174" s="50" t="str">
        <f>IF(O174="","Pendiente de respuesta",NETWORKDAYS(G174,O174,FESTIVOS!$A$2:$A$146))</f>
        <v>Pendiente de respuesta</v>
      </c>
      <c r="Q174" s="42"/>
      <c r="R174" s="26"/>
    </row>
    <row r="175" spans="1:18" ht="16.2">
      <c r="A175" s="42" t="s">
        <v>35</v>
      </c>
      <c r="B175" s="42" t="s">
        <v>188</v>
      </c>
      <c r="C175" s="43">
        <v>210</v>
      </c>
      <c r="D175" s="42" t="s">
        <v>190</v>
      </c>
      <c r="E175" s="42">
        <v>3814402022</v>
      </c>
      <c r="F175" s="44">
        <v>20227100192912</v>
      </c>
      <c r="G175" s="45">
        <v>44859</v>
      </c>
      <c r="H175" s="46">
        <f>IF(G175="","",WORKDAY(G175,I175,FESTIVOS!$A$2:$V$146))</f>
        <v>44882</v>
      </c>
      <c r="I175" s="47">
        <f>IFERROR(IFERROR(IF(B175=VLOOKUP(B175,Dependencias!$J$3:$J$4,1,FALSE),VLOOKUP(B175,Dependencias!$J$3:$K$4,2,FALSE)),VLOOKUP(A175,Dependencias!$F$3:$I$15,4,FALSE)),"")</f>
        <v>15</v>
      </c>
      <c r="J175" s="42" t="s">
        <v>191</v>
      </c>
      <c r="K175" s="42" t="s">
        <v>456</v>
      </c>
      <c r="L175" s="48" t="str">
        <f>IFERROR(VLOOKUP($C175,Dependencias!$A$2:$D$26,2,FALSE),"")</f>
        <v>Dirección de Asuntos Locales y Participación</v>
      </c>
      <c r="M175" s="42"/>
      <c r="N175" s="48" t="str">
        <f>IFERROR(VLOOKUP($C175,Dependencias!$A$2:$D$26,4,FALSE),"")</f>
        <v>Alejandro Franco Plata</v>
      </c>
      <c r="O175" s="49"/>
      <c r="P175" s="50" t="str">
        <f>IF(O175="","Pendiente de respuesta",NETWORKDAYS(G175,O175,FESTIVOS!$A$2:$A$146))</f>
        <v>Pendiente de respuesta</v>
      </c>
      <c r="Q175" s="42"/>
      <c r="R175" s="26"/>
    </row>
    <row r="176" spans="1:18" ht="16.2">
      <c r="A176" s="42" t="s">
        <v>42</v>
      </c>
      <c r="B176" s="42" t="s">
        <v>24</v>
      </c>
      <c r="C176" s="43">
        <v>700</v>
      </c>
      <c r="D176" s="42" t="s">
        <v>187</v>
      </c>
      <c r="E176" s="42">
        <v>3833242022</v>
      </c>
      <c r="F176" s="44">
        <v>20227100191272</v>
      </c>
      <c r="G176" s="45">
        <v>44859</v>
      </c>
      <c r="H176" s="46">
        <f>IF(G176="","",WORKDAY(G176,I176,FESTIVOS!$A$2:$V$146))</f>
        <v>44866</v>
      </c>
      <c r="I176" s="47">
        <f>IFERROR(IFERROR(IF(B176=VLOOKUP(B176,Dependencias!$J$3:$J$4,1,FALSE),VLOOKUP(B176,Dependencias!$J$3:$K$4,2,FALSE)),VLOOKUP(A176,Dependencias!$F$3:$I$15,4,FALSE)),"")</f>
        <v>5</v>
      </c>
      <c r="J176" s="42" t="s">
        <v>192</v>
      </c>
      <c r="K176" s="42" t="s">
        <v>457</v>
      </c>
      <c r="L176" s="48" t="str">
        <f>IFERROR(VLOOKUP($C176,Dependencias!$A$2:$D$26,2,FALSE),"")</f>
        <v>Direccion de Gestion Corporativa</v>
      </c>
      <c r="M176" s="42"/>
      <c r="N176" s="48" t="str">
        <f>IFERROR(VLOOKUP($C176,Dependencias!$A$2:$D$26,4,FALSE),"")</f>
        <v>Yamile Borja Martinez</v>
      </c>
      <c r="O176" s="49">
        <v>44860</v>
      </c>
      <c r="P176" s="50">
        <f>IF(O176="","Pendiente de respuesta",NETWORKDAYS(G176,O176,FESTIVOS!$A$2:$A$146))</f>
        <v>2</v>
      </c>
      <c r="Q176" s="42" t="s">
        <v>198</v>
      </c>
      <c r="R176" s="26"/>
    </row>
    <row r="177" spans="1:18" ht="16.2">
      <c r="A177" s="42" t="s">
        <v>35</v>
      </c>
      <c r="B177" s="42" t="s">
        <v>188</v>
      </c>
      <c r="C177" s="43">
        <v>330</v>
      </c>
      <c r="D177" s="42" t="s">
        <v>187</v>
      </c>
      <c r="E177" s="42">
        <v>3833782022</v>
      </c>
      <c r="F177" s="44">
        <v>20227100193092</v>
      </c>
      <c r="G177" s="45">
        <v>44859</v>
      </c>
      <c r="H177" s="46">
        <f>IF(G177="","",WORKDAY(G177,I177,FESTIVOS!$A$2:$V$146))</f>
        <v>44882</v>
      </c>
      <c r="I177" s="47">
        <f>IFERROR(IFERROR(IF(B177=VLOOKUP(B177,Dependencias!$J$3:$J$4,1,FALSE),VLOOKUP(B177,Dependencias!$J$3:$K$4,2,FALSE)),VLOOKUP(A177,Dependencias!$F$3:$I$15,4,FALSE)),"")</f>
        <v>15</v>
      </c>
      <c r="J177" s="42" t="s">
        <v>144</v>
      </c>
      <c r="K177" s="42" t="s">
        <v>458</v>
      </c>
      <c r="L177" s="48" t="str">
        <f>IFERROR(VLOOKUP($C177,Dependencias!$A$2:$D$26,2,FALSE),"")</f>
        <v>Subdirección de Infraestructura y patrimonio cultural</v>
      </c>
      <c r="M177" s="42"/>
      <c r="N177" s="48" t="str">
        <f>IFERROR(VLOOKUP($C177,Dependencias!$A$2:$D$26,4,FALSE),"")</f>
        <v>Ivan Dario Quiñones Sanchez</v>
      </c>
      <c r="O177" s="49"/>
      <c r="P177" s="50" t="str">
        <f>IF(O177="","Pendiente de respuesta",NETWORKDAYS(G177,O177,FESTIVOS!$A$2:$A$146))</f>
        <v>Pendiente de respuesta</v>
      </c>
      <c r="Q177" s="42"/>
      <c r="R177" s="26"/>
    </row>
    <row r="178" spans="1:18" ht="16.2">
      <c r="A178" s="42" t="s">
        <v>42</v>
      </c>
      <c r="B178" s="42" t="s">
        <v>188</v>
      </c>
      <c r="C178" s="43">
        <v>710</v>
      </c>
      <c r="D178" s="42" t="s">
        <v>187</v>
      </c>
      <c r="E178" s="42">
        <v>3870592022</v>
      </c>
      <c r="F178" s="44">
        <v>20227100192932</v>
      </c>
      <c r="G178" s="45">
        <v>44860</v>
      </c>
      <c r="H178" s="46">
        <f>IF(G178="","",WORKDAY(G178,I178,FESTIVOS!$A$2:$V$146))</f>
        <v>44883</v>
      </c>
      <c r="I178" s="47">
        <f>IFERROR(IFERROR(IF(B178=VLOOKUP(B178,Dependencias!$J$3:$J$4,1,FALSE),VLOOKUP(B178,Dependencias!$J$3:$K$4,2,FALSE)),VLOOKUP(A178,Dependencias!$F$3:$I$15,4,FALSE)),"")</f>
        <v>15</v>
      </c>
      <c r="J178" s="42" t="s">
        <v>138</v>
      </c>
      <c r="K178" s="42" t="s">
        <v>459</v>
      </c>
      <c r="L178" s="48" t="str">
        <f>IFERROR(VLOOKUP($C178,Dependencias!$A$2:$D$26,2,FALSE),"")</f>
        <v>Grupo Interno de Trabajo de Gestion de Servicios Administrativos</v>
      </c>
      <c r="M178" s="42"/>
      <c r="N178" s="48" t="str">
        <f>IFERROR(VLOOKUP($C178,Dependencias!$A$2:$D$26,4,FALSE),"")</f>
        <v>Rafael Arturo Berrio Escobar</v>
      </c>
      <c r="O178" s="49"/>
      <c r="P178" s="50" t="str">
        <f>IF(O178="","Pendiente de respuesta",NETWORKDAYS(G178,O178,FESTIVOS!$A$2:$A$146))</f>
        <v>Pendiente de respuesta</v>
      </c>
      <c r="Q178" s="42"/>
      <c r="R178" s="26"/>
    </row>
    <row r="179" spans="1:18" ht="17.25" customHeight="1">
      <c r="A179" s="42" t="s">
        <v>35</v>
      </c>
      <c r="B179" s="42" t="s">
        <v>188</v>
      </c>
      <c r="C179" s="43">
        <v>330</v>
      </c>
      <c r="D179" s="42" t="s">
        <v>190</v>
      </c>
      <c r="E179" s="42">
        <v>3857922022</v>
      </c>
      <c r="F179" s="44">
        <v>20227100192292</v>
      </c>
      <c r="G179" s="45">
        <v>44860</v>
      </c>
      <c r="H179" s="46">
        <f>IF(G179="","",WORKDAY(G179,I179,FESTIVOS!$A$2:$V$146))</f>
        <v>44883</v>
      </c>
      <c r="I179" s="47">
        <f>IFERROR(IFERROR(IF(B179=VLOOKUP(B179,Dependencias!$J$3:$J$4,1,FALSE),VLOOKUP(B179,Dependencias!$J$3:$K$4,2,FALSE)),VLOOKUP(A179,Dependencias!$F$3:$I$15,4,FALSE)),"")</f>
        <v>15</v>
      </c>
      <c r="J179" s="42" t="s">
        <v>144</v>
      </c>
      <c r="K179" s="42" t="s">
        <v>460</v>
      </c>
      <c r="L179" s="48" t="str">
        <f>IFERROR(VLOOKUP($C179,Dependencias!$A$2:$D$26,2,FALSE),"")</f>
        <v>Subdirección de Infraestructura y patrimonio cultural</v>
      </c>
      <c r="M179" s="42"/>
      <c r="N179" s="48" t="str">
        <f>IFERROR(VLOOKUP($C179,Dependencias!$A$2:$D$26,4,FALSE),"")</f>
        <v>Ivan Dario Quiñones Sanchez</v>
      </c>
      <c r="O179" s="49"/>
      <c r="P179" s="50" t="str">
        <f>IF(O179="","Pendiente de respuesta",NETWORKDAYS(G179,O179,FESTIVOS!$A$2:$A$146))</f>
        <v>Pendiente de respuesta</v>
      </c>
      <c r="Q179" s="42"/>
      <c r="R179" s="26"/>
    </row>
    <row r="180" spans="1:18" ht="16.2">
      <c r="A180" s="42" t="s">
        <v>42</v>
      </c>
      <c r="B180" s="42" t="s">
        <v>18</v>
      </c>
      <c r="C180" s="43">
        <v>700</v>
      </c>
      <c r="D180" s="42" t="s">
        <v>187</v>
      </c>
      <c r="E180" s="42">
        <v>3833712022</v>
      </c>
      <c r="F180" s="44">
        <v>20227100191322</v>
      </c>
      <c r="G180" s="45">
        <v>44859</v>
      </c>
      <c r="H180" s="46">
        <f>IF(G180="","",WORKDAY(G180,I180,FESTIVOS!$A$2:$V$146))</f>
        <v>44874</v>
      </c>
      <c r="I180" s="47">
        <f>IFERROR(IFERROR(IF(B180=VLOOKUP(B180,Dependencias!$J$3:$J$4,1,FALSE),VLOOKUP(B180,Dependencias!$J$3:$K$4,2,FALSE)),VLOOKUP(A180,Dependencias!$F$3:$I$15,4,FALSE)),"")</f>
        <v>10</v>
      </c>
      <c r="J180" s="42" t="s">
        <v>153</v>
      </c>
      <c r="K180" s="42" t="s">
        <v>461</v>
      </c>
      <c r="L180" s="48" t="str">
        <f>IFERROR(VLOOKUP($C180,Dependencias!$A$2:$D$26,2,FALSE),"")</f>
        <v>Direccion de Gestion Corporativa</v>
      </c>
      <c r="M180" s="42"/>
      <c r="N180" s="48" t="str">
        <f>IFERROR(VLOOKUP($C180,Dependencias!$A$2:$D$26,4,FALSE),"")</f>
        <v>Yamile Borja Martinez</v>
      </c>
      <c r="O180" s="49">
        <v>44865</v>
      </c>
      <c r="P180" s="50">
        <f>IF(O180="","Pendiente de respuesta",NETWORKDAYS(G180,O180,FESTIVOS!$A$2:$A$146))</f>
        <v>5</v>
      </c>
      <c r="Q180" s="42" t="s">
        <v>462</v>
      </c>
      <c r="R180" s="26"/>
    </row>
    <row r="181" spans="1:18" ht="16.2">
      <c r="A181" s="42" t="s">
        <v>47</v>
      </c>
      <c r="B181" s="42" t="s">
        <v>188</v>
      </c>
      <c r="C181" s="43">
        <v>310</v>
      </c>
      <c r="D181" s="42" t="s">
        <v>187</v>
      </c>
      <c r="E181" s="42">
        <v>3870512022</v>
      </c>
      <c r="F181" s="44">
        <v>20227100192922</v>
      </c>
      <c r="G181" s="45">
        <v>44860</v>
      </c>
      <c r="H181" s="46">
        <f>IF(G181="","",WORKDAY(G181,I181,FESTIVOS!$A$2:$V$146))</f>
        <v>44875</v>
      </c>
      <c r="I181" s="47">
        <f>IFERROR(IFERROR(IF(B181=VLOOKUP(B181,Dependencias!$J$3:$J$4,1,FALSE),VLOOKUP(B181,Dependencias!$J$3:$K$4,2,FALSE)),VLOOKUP(A181,Dependencias!$F$3:$I$15,4,FALSE)),"")</f>
        <v>10</v>
      </c>
      <c r="J181" s="42" t="s">
        <v>142</v>
      </c>
      <c r="K181" s="42" t="s">
        <v>463</v>
      </c>
      <c r="L181" s="48" t="str">
        <f>IFERROR(VLOOKUP($C181,Dependencias!$A$2:$D$26,2,FALSE),"")</f>
        <v>Subdirección de Gestión Cultural y Artística</v>
      </c>
      <c r="M181" s="42"/>
      <c r="N181" s="48" t="str">
        <f>IFERROR(VLOOKUP($C181,Dependencias!$A$2:$D$26,4,FALSE),"")</f>
        <v>Ines Elvira Montealegre Martinez</v>
      </c>
      <c r="O181" s="49"/>
      <c r="P181" s="50" t="str">
        <f>IF(O181="","Pendiente de respuesta",NETWORKDAYS(G181,O181,FESTIVOS!$A$2:$A$146))</f>
        <v>Pendiente de respuesta</v>
      </c>
      <c r="Q181" s="42" t="s">
        <v>464</v>
      </c>
      <c r="R181" s="26"/>
    </row>
    <row r="182" spans="1:18" ht="16.2">
      <c r="A182" s="56" t="s">
        <v>35</v>
      </c>
      <c r="B182" s="42" t="s">
        <v>188</v>
      </c>
      <c r="C182" s="43">
        <v>330</v>
      </c>
      <c r="D182" s="42" t="s">
        <v>187</v>
      </c>
      <c r="E182" s="42">
        <v>3875032022</v>
      </c>
      <c r="F182" s="44">
        <v>20227100193002</v>
      </c>
      <c r="G182" s="45">
        <v>44861</v>
      </c>
      <c r="H182" s="46">
        <f>IF(G182="","",WORKDAY(G182,I182,FESTIVOS!$A$2:$V$146))</f>
        <v>44886</v>
      </c>
      <c r="I182" s="47">
        <f>IFERROR(IFERROR(IF(B182=VLOOKUP(B182,Dependencias!$J$3:$J$4,1,FALSE),VLOOKUP(B182,Dependencias!$J$3:$K$4,2,FALSE)),VLOOKUP(A182,Dependencias!$F$3:$I$15,4,FALSE)),"")</f>
        <v>15</v>
      </c>
      <c r="J182" s="42" t="s">
        <v>144</v>
      </c>
      <c r="K182" s="42" t="s">
        <v>465</v>
      </c>
      <c r="L182" s="48" t="str">
        <f>IFERROR(VLOOKUP($C182,Dependencias!$A$2:$D$26,2,FALSE),"")</f>
        <v>Subdirección de Infraestructura y patrimonio cultural</v>
      </c>
      <c r="M182" s="42"/>
      <c r="N182" s="48" t="str">
        <f>IFERROR(VLOOKUP($C182,Dependencias!$A$2:$D$26,4,FALSE),"")</f>
        <v>Ivan Dario Quiñones Sanchez</v>
      </c>
      <c r="O182" s="49"/>
      <c r="P182" s="50" t="str">
        <f>IF(O182="","Pendiente de respuesta",NETWORKDAYS(G182,O182,FESTIVOS!$A$2:$A$146))</f>
        <v>Pendiente de respuesta</v>
      </c>
      <c r="Q182" s="42"/>
      <c r="R182" s="26"/>
    </row>
    <row r="183" spans="1:18" ht="16.2">
      <c r="A183" s="56" t="s">
        <v>35</v>
      </c>
      <c r="B183" s="42" t="s">
        <v>188</v>
      </c>
      <c r="C183" s="43">
        <v>220</v>
      </c>
      <c r="D183" s="42" t="s">
        <v>187</v>
      </c>
      <c r="E183" s="42">
        <v>3923352022</v>
      </c>
      <c r="F183" s="44">
        <v>20227100194622</v>
      </c>
      <c r="G183" s="45">
        <v>44865</v>
      </c>
      <c r="H183" s="46">
        <f>IF(G183="","",WORKDAY(G183,I183,FESTIVOS!$A$2:$V$146))</f>
        <v>44888</v>
      </c>
      <c r="I183" s="47">
        <f>IFERROR(IFERROR(IF(B183=VLOOKUP(B183,Dependencias!$J$3:$J$4,1,FALSE),VLOOKUP(B183,Dependencias!$J$3:$K$4,2,FALSE)),VLOOKUP(A183,Dependencias!$F$3:$I$15,4,FALSE)),"")</f>
        <v>15</v>
      </c>
      <c r="J183" s="42" t="s">
        <v>189</v>
      </c>
      <c r="K183" s="42" t="s">
        <v>466</v>
      </c>
      <c r="L183" s="48" t="str">
        <f>IFERROR(VLOOKUP($C183,Dependencias!$A$2:$D$26,2,FALSE),"")</f>
        <v>Dirección de Fomento</v>
      </c>
      <c r="M183" s="42"/>
      <c r="N183" s="48" t="str">
        <f>IFERROR(VLOOKUP($C183,Dependencias!$A$2:$D$26,4,FALSE),"")</f>
        <v>Liliana Marcela Pamplona Romero</v>
      </c>
      <c r="O183" s="49"/>
      <c r="P183" s="50" t="str">
        <f>IF(O183="","Pendiente de respuesta",NETWORKDAYS(G183,O183,FESTIVOS!$A$2:$A$146))</f>
        <v>Pendiente de respuesta</v>
      </c>
      <c r="Q183" s="42"/>
      <c r="R183" s="26"/>
    </row>
    <row r="184" spans="1:18" ht="16.2">
      <c r="A184" s="42" t="s">
        <v>42</v>
      </c>
      <c r="B184" s="42" t="s">
        <v>188</v>
      </c>
      <c r="C184" s="43">
        <v>730</v>
      </c>
      <c r="D184" s="42" t="s">
        <v>190</v>
      </c>
      <c r="E184" s="42">
        <v>3882972022</v>
      </c>
      <c r="F184" s="44">
        <v>20227100193652</v>
      </c>
      <c r="G184" s="45">
        <v>44861</v>
      </c>
      <c r="H184" s="46">
        <f>IF(G184="","",WORKDAY(G184,I184,FESTIVOS!$A$2:$V$146))</f>
        <v>44886</v>
      </c>
      <c r="I184" s="47">
        <f>IFERROR(IFERROR(IF(B184=VLOOKUP(B184,Dependencias!$J$3:$J$4,1,FALSE),VLOOKUP(B184,Dependencias!$J$3:$K$4,2,FALSE)),VLOOKUP(A184,Dependencias!$F$3:$I$15,4,FALSE)),"")</f>
        <v>15</v>
      </c>
      <c r="J184" s="42" t="s">
        <v>138</v>
      </c>
      <c r="K184" s="42" t="s">
        <v>467</v>
      </c>
      <c r="L184" s="48" t="str">
        <f>IFERROR(VLOOKUP($C184,Dependencias!$A$2:$D$26,2,FALSE),"")</f>
        <v>Grupo Interno De Trabajo De Gestión Del Talento Humano</v>
      </c>
      <c r="M184" s="42"/>
      <c r="N184" s="48" t="str">
        <f>IFERROR(VLOOKUP($C184,Dependencias!$A$2:$D$26,4,FALSE),"")</f>
        <v>Alba Nohora Diaz Galan</v>
      </c>
      <c r="O184" s="49"/>
      <c r="P184" s="50" t="str">
        <f>IF(O184="","Pendiente de respuesta",NETWORKDAYS(G184,O184,FESTIVOS!$A$2:$A$146))</f>
        <v>Pendiente de respuesta</v>
      </c>
      <c r="Q184" s="42"/>
      <c r="R184" s="26"/>
    </row>
    <row r="185" spans="1:18" ht="16.2">
      <c r="A185" s="42" t="s">
        <v>47</v>
      </c>
      <c r="B185" s="42" t="s">
        <v>188</v>
      </c>
      <c r="C185" s="43">
        <v>310</v>
      </c>
      <c r="D185" s="42" t="s">
        <v>187</v>
      </c>
      <c r="E185" s="42">
        <v>3898112022</v>
      </c>
      <c r="F185" s="44">
        <v>20227100193562</v>
      </c>
      <c r="G185" s="45">
        <v>44862</v>
      </c>
      <c r="H185" s="46">
        <f>IF(G185="","",WORKDAY(G185,I185,FESTIVOS!$A$2:$V$146))</f>
        <v>44880</v>
      </c>
      <c r="I185" s="47">
        <f>IFERROR(IFERROR(IF(B185=VLOOKUP(B185,Dependencias!$J$3:$J$4,1,FALSE),VLOOKUP(B185,Dependencias!$J$3:$K$4,2,FALSE)),VLOOKUP(A185,Dependencias!$F$3:$I$15,4,FALSE)),"")</f>
        <v>10</v>
      </c>
      <c r="J185" s="42" t="s">
        <v>142</v>
      </c>
      <c r="K185" s="42" t="s">
        <v>468</v>
      </c>
      <c r="L185" s="48" t="str">
        <f>IFERROR(VLOOKUP($C185,Dependencias!$A$2:$D$26,2,FALSE),"")</f>
        <v>Subdirección de Gestión Cultural y Artística</v>
      </c>
      <c r="M185" s="42"/>
      <c r="N185" s="48" t="str">
        <f>IFERROR(VLOOKUP($C185,Dependencias!$A$2:$D$26,4,FALSE),"")</f>
        <v>Ines Elvira Montealegre Martinez</v>
      </c>
      <c r="O185" s="49"/>
      <c r="P185" s="50" t="str">
        <f>IF(O185="","Pendiente de respuesta",NETWORKDAYS(G185,O185,FESTIVOS!$A$2:$A$146))</f>
        <v>Pendiente de respuesta</v>
      </c>
      <c r="Q185" s="42"/>
      <c r="R185" s="26"/>
    </row>
    <row r="186" spans="1:18" ht="13.5" customHeight="1">
      <c r="A186" s="42" t="s">
        <v>47</v>
      </c>
      <c r="B186" s="42" t="s">
        <v>188</v>
      </c>
      <c r="C186" s="43">
        <v>330</v>
      </c>
      <c r="D186" s="42" t="s">
        <v>187</v>
      </c>
      <c r="E186" s="42">
        <v>3931072022</v>
      </c>
      <c r="F186" s="44">
        <v>20227100194922</v>
      </c>
      <c r="G186" s="45">
        <v>44865</v>
      </c>
      <c r="H186" s="46">
        <f>IF(G186="","",WORKDAY(G186,I186,FESTIVOS!$A$2:$V$146))</f>
        <v>44881</v>
      </c>
      <c r="I186" s="47">
        <f>IFERROR(IFERROR(IF(B186=VLOOKUP(B186,Dependencias!$J$3:$J$4,1,FALSE),VLOOKUP(B186,Dependencias!$J$3:$K$4,2,FALSE)),VLOOKUP(A186,Dependencias!$F$3:$I$15,4,FALSE)),"")</f>
        <v>10</v>
      </c>
      <c r="J186" s="42" t="s">
        <v>144</v>
      </c>
      <c r="K186" s="42" t="s">
        <v>469</v>
      </c>
      <c r="L186" s="48" t="str">
        <f>IFERROR(VLOOKUP($C186,Dependencias!$A$2:$D$26,2,FALSE),"")</f>
        <v>Subdirección de Infraestructura y patrimonio cultural</v>
      </c>
      <c r="M186" s="42"/>
      <c r="N186" s="48" t="str">
        <f>IFERROR(VLOOKUP($C186,Dependencias!$A$2:$D$26,4,FALSE),"")</f>
        <v>Ivan Dario Quiñones Sanchez</v>
      </c>
      <c r="O186" s="49"/>
      <c r="P186" s="50" t="str">
        <f>IF(O186="","Pendiente de respuesta",NETWORKDAYS(G186,O186,FESTIVOS!$A$2:$A$146))</f>
        <v>Pendiente de respuesta</v>
      </c>
      <c r="Q186" s="42"/>
      <c r="R186" s="26"/>
    </row>
    <row r="187" spans="1:18" ht="16.2">
      <c r="A187" s="42" t="s">
        <v>72</v>
      </c>
      <c r="B187" s="42" t="s">
        <v>188</v>
      </c>
      <c r="C187" s="43">
        <v>230</v>
      </c>
      <c r="D187" s="42" t="s">
        <v>194</v>
      </c>
      <c r="E187" s="42">
        <v>3932662022</v>
      </c>
      <c r="F187" s="44">
        <v>20227100194992</v>
      </c>
      <c r="G187" s="45">
        <v>44865</v>
      </c>
      <c r="H187" s="46">
        <f>IF(G187="","",WORKDAY(G187,I187,FESTIVOS!$A$2:$V$146))</f>
        <v>44888</v>
      </c>
      <c r="I187" s="47">
        <f>IFERROR(IFERROR(IF(B187=VLOOKUP(B187,Dependencias!$J$3:$J$4,1,FALSE),VLOOKUP(B187,Dependencias!$J$3:$K$4,2,FALSE)),VLOOKUP(A187,Dependencias!$F$3:$I$15,4,FALSE)),"")</f>
        <v>15</v>
      </c>
      <c r="J187" s="42" t="s">
        <v>193</v>
      </c>
      <c r="K187" s="42" t="s">
        <v>470</v>
      </c>
      <c r="L187" s="48" t="str">
        <f>IFERROR(VLOOKUP($C187,Dependencias!$A$2:$D$26,2,FALSE),"")</f>
        <v>Direccion de Personas Juridicas</v>
      </c>
      <c r="M187" s="42"/>
      <c r="N187" s="48" t="str">
        <f>IFERROR(VLOOKUP($C187,Dependencias!$A$2:$D$26,4,FALSE),"")</f>
        <v>Vanessa Barreneche Samur</v>
      </c>
      <c r="O187" s="49"/>
      <c r="P187" s="50" t="str">
        <f>IF(O187="","Pendiente de respuesta",NETWORKDAYS(G187,O187,FESTIVOS!$A$2:$A$146))</f>
        <v>Pendiente de respuesta</v>
      </c>
      <c r="Q187" s="42"/>
      <c r="R187" s="26"/>
    </row>
    <row r="188" spans="1:18" ht="16.2">
      <c r="A188" s="42" t="s">
        <v>57</v>
      </c>
      <c r="B188" s="42" t="s">
        <v>188</v>
      </c>
      <c r="C188" s="43">
        <v>800</v>
      </c>
      <c r="D188" s="42" t="s">
        <v>190</v>
      </c>
      <c r="E188" s="42">
        <v>3938602022</v>
      </c>
      <c r="F188" s="57">
        <v>20227100196572</v>
      </c>
      <c r="G188" s="45">
        <v>44865</v>
      </c>
      <c r="H188" s="46">
        <f>IF(G188="","",WORKDAY(G188,I188,FESTIVOS!$A$2:$V$146))</f>
        <v>44910</v>
      </c>
      <c r="I188" s="47">
        <f>IFERROR(IFERROR(IF(B188=VLOOKUP(B188,Dependencias!$J$3:$J$4,1,FALSE),VLOOKUP(B188,Dependencias!$J$3:$K$4,2,FALSE)),VLOOKUP(A188,Dependencias!$F$3:$I$15,4,FALSE)),"")</f>
        <v>30</v>
      </c>
      <c r="J188" s="42" t="s">
        <v>150</v>
      </c>
      <c r="K188" s="42" t="s">
        <v>471</v>
      </c>
      <c r="L188" s="48" t="str">
        <f>IFERROR(VLOOKUP($C188,Dependencias!$A$2:$D$26,2,FALSE),"")</f>
        <v>Dirección de Lectura y Bibliotecas</v>
      </c>
      <c r="M188" s="42"/>
      <c r="N188" s="48" t="str">
        <f>IFERROR(VLOOKUP($C188,Dependencias!$A$2:$D$26,4,FALSE),"")</f>
        <v>Rafael Eduardo Tamayo Franco</v>
      </c>
      <c r="O188" s="49"/>
      <c r="P188" s="50"/>
      <c r="Q188" s="42"/>
      <c r="R188" s="26"/>
    </row>
    <row r="189" spans="1:18" ht="16.2">
      <c r="A189" s="42" t="s">
        <v>47</v>
      </c>
      <c r="B189" s="42" t="s">
        <v>188</v>
      </c>
      <c r="C189" s="43">
        <v>330</v>
      </c>
      <c r="D189" s="42" t="s">
        <v>187</v>
      </c>
      <c r="E189" s="42">
        <v>3880522022</v>
      </c>
      <c r="F189" s="44">
        <v>20227100193242</v>
      </c>
      <c r="G189" s="45">
        <v>44861</v>
      </c>
      <c r="H189" s="46">
        <f>IF(G189="","",WORKDAY(G189,I189,FESTIVOS!$A$2:$V$146))</f>
        <v>44876</v>
      </c>
      <c r="I189" s="47">
        <f>IFERROR(IFERROR(IF(B189=VLOOKUP(B189,Dependencias!$J$3:$J$4,1,FALSE),VLOOKUP(B189,Dependencias!$J$3:$K$4,2,FALSE)),VLOOKUP(A189,Dependencias!$F$3:$I$15,4,FALSE)),"")</f>
        <v>10</v>
      </c>
      <c r="J189" s="42" t="s">
        <v>144</v>
      </c>
      <c r="K189" s="42" t="s">
        <v>472</v>
      </c>
      <c r="L189" s="48" t="str">
        <f>IFERROR(VLOOKUP($C189,Dependencias!$A$2:$D$26,2,FALSE),"")</f>
        <v>Subdirección de Infraestructura y patrimonio cultural</v>
      </c>
      <c r="M189" s="42"/>
      <c r="N189" s="48" t="str">
        <f>IFERROR(VLOOKUP($C189,Dependencias!$A$2:$D$26,4,FALSE),"")</f>
        <v>Ivan Dario Quiñones Sanchez</v>
      </c>
      <c r="O189" s="49"/>
      <c r="P189" s="50" t="str">
        <f>IF(O189="","Pendiente de respuesta",NETWORKDAYS(G189,O189,FESTIVOS!$A$2:$A$146))</f>
        <v>Pendiente de respuesta</v>
      </c>
      <c r="Q189" s="42"/>
      <c r="R189" s="26"/>
    </row>
    <row r="190" spans="1:18" ht="16.2">
      <c r="A190" s="42" t="s">
        <v>42</v>
      </c>
      <c r="B190" s="42" t="s">
        <v>18</v>
      </c>
      <c r="C190" s="43">
        <v>700</v>
      </c>
      <c r="D190" s="42" t="s">
        <v>190</v>
      </c>
      <c r="E190" s="42">
        <v>3897412022</v>
      </c>
      <c r="F190" s="44">
        <v>20227100193802</v>
      </c>
      <c r="G190" s="45">
        <v>44862</v>
      </c>
      <c r="H190" s="46">
        <f>IF(G190="","",WORKDAY(G190,I190,FESTIVOS!$A$2:$V$146))</f>
        <v>44880</v>
      </c>
      <c r="I190" s="47">
        <f>IFERROR(IFERROR(IF(B190=VLOOKUP(B190,Dependencias!$J$3:$J$4,1,FALSE),VLOOKUP(B190,Dependencias!$J$3:$K$4,2,FALSE)),VLOOKUP(A190,Dependencias!$F$3:$I$15,4,FALSE)),"")</f>
        <v>10</v>
      </c>
      <c r="J190" s="42" t="s">
        <v>153</v>
      </c>
      <c r="K190" s="42" t="s">
        <v>473</v>
      </c>
      <c r="L190" s="48" t="str">
        <f>IFERROR(VLOOKUP($C190,Dependencias!$A$2:$D$26,2,FALSE),"")</f>
        <v>Direccion de Gestion Corporativa</v>
      </c>
      <c r="M190" s="42"/>
      <c r="N190" s="48" t="str">
        <f>IFERROR(VLOOKUP($C190,Dependencias!$A$2:$D$26,4,FALSE),"")</f>
        <v>Yamile Borja Martinez</v>
      </c>
      <c r="O190" s="49"/>
      <c r="P190" s="50" t="str">
        <f>IF(O190="","Pendiente de respuesta",NETWORKDAYS(G190,O190,FESTIVOS!$A$2:$A$146))</f>
        <v>Pendiente de respuesta</v>
      </c>
      <c r="Q190" s="42"/>
      <c r="R190" s="26"/>
    </row>
    <row r="191" spans="1:18" ht="16.5" customHeight="1">
      <c r="A191" s="42" t="s">
        <v>47</v>
      </c>
      <c r="B191" s="42" t="s">
        <v>24</v>
      </c>
      <c r="C191" s="43">
        <v>700</v>
      </c>
      <c r="D191" s="42" t="s">
        <v>187</v>
      </c>
      <c r="E191" s="42">
        <v>3895402022</v>
      </c>
      <c r="F191" s="44">
        <v>20227100193552</v>
      </c>
      <c r="G191" s="45">
        <v>44861</v>
      </c>
      <c r="H191" s="46">
        <f>IF(G191="","",WORKDAY(G191,I191,FESTIVOS!$A$2:$V$146))</f>
        <v>44868</v>
      </c>
      <c r="I191" s="47">
        <f>IFERROR(IFERROR(IF(B191=VLOOKUP(B191,Dependencias!$J$3:$J$4,1,FALSE),VLOOKUP(B191,Dependencias!$J$3:$K$4,2,FALSE)),VLOOKUP(A191,Dependencias!$F$3:$I$15,4,FALSE)),"")</f>
        <v>5</v>
      </c>
      <c r="J191" s="42" t="s">
        <v>192</v>
      </c>
      <c r="K191" s="42" t="s">
        <v>474</v>
      </c>
      <c r="L191" s="48" t="str">
        <f>IFERROR(VLOOKUP($C191,Dependencias!$A$2:$D$26,2,FALSE),"")</f>
        <v>Direccion de Gestion Corporativa</v>
      </c>
      <c r="M191" s="42"/>
      <c r="N191" s="48" t="str">
        <f>IFERROR(VLOOKUP($C191,Dependencias!$A$2:$D$26,4,FALSE),"")</f>
        <v>Yamile Borja Martinez</v>
      </c>
      <c r="O191" s="49">
        <v>44865</v>
      </c>
      <c r="P191" s="50">
        <f>IF(O191="","Pendiente de respuesta",NETWORKDAYS(G191,O191,FESTIVOS!$A$2:$A$146))</f>
        <v>3</v>
      </c>
      <c r="Q191" s="42" t="s">
        <v>198</v>
      </c>
      <c r="R191" s="26"/>
    </row>
    <row r="192" spans="1:18" ht="16.2">
      <c r="A192" s="42" t="s">
        <v>42</v>
      </c>
      <c r="B192" s="42" t="s">
        <v>188</v>
      </c>
      <c r="C192" s="43">
        <v>220</v>
      </c>
      <c r="D192" s="42" t="s">
        <v>187</v>
      </c>
      <c r="E192" s="42">
        <v>3922462022</v>
      </c>
      <c r="F192" s="44">
        <v>20227100194492</v>
      </c>
      <c r="G192" s="45">
        <v>44865</v>
      </c>
      <c r="H192" s="46">
        <f>IF(G192="","",WORKDAY(G192,I192,FESTIVOS!$A$2:$V$146))</f>
        <v>44888</v>
      </c>
      <c r="I192" s="47">
        <f>IFERROR(IFERROR(IF(B192=VLOOKUP(B192,Dependencias!$J$3:$J$4,1,FALSE),VLOOKUP(B192,Dependencias!$J$3:$K$4,2,FALSE)),VLOOKUP(A192,Dependencias!$F$3:$I$15,4,FALSE)),"")</f>
        <v>15</v>
      </c>
      <c r="J192" s="42" t="s">
        <v>189</v>
      </c>
      <c r="K192" s="42" t="s">
        <v>475</v>
      </c>
      <c r="L192" s="48" t="str">
        <f>IFERROR(VLOOKUP($C192,Dependencias!$A$2:$D$26,2,FALSE),"")</f>
        <v>Dirección de Fomento</v>
      </c>
      <c r="M192" s="42"/>
      <c r="N192" s="48" t="str">
        <f>IFERROR(VLOOKUP($C192,Dependencias!$A$2:$D$26,4,FALSE),"")</f>
        <v>Liliana Marcela Pamplona Romero</v>
      </c>
      <c r="O192" s="49"/>
      <c r="P192" s="50" t="str">
        <f>IF(O192="","Pendiente de respuesta",NETWORKDAYS(G192,O192,FESTIVOS!$A$2:$A$146))</f>
        <v>Pendiente de respuesta</v>
      </c>
      <c r="Q192" s="42"/>
      <c r="R192" s="26"/>
    </row>
    <row r="193" spans="1:18" ht="16.2">
      <c r="A193" s="42" t="s">
        <v>42</v>
      </c>
      <c r="B193" s="42" t="s">
        <v>24</v>
      </c>
      <c r="C193" s="43">
        <v>700</v>
      </c>
      <c r="D193" s="42" t="s">
        <v>187</v>
      </c>
      <c r="E193" s="42">
        <v>3923142022</v>
      </c>
      <c r="F193" s="44">
        <v>20227100194522</v>
      </c>
      <c r="G193" s="45">
        <v>44865</v>
      </c>
      <c r="H193" s="46">
        <f>IF(G193="","",WORKDAY(G193,I193,FESTIVOS!$A$2:$V$146))</f>
        <v>44873</v>
      </c>
      <c r="I193" s="47">
        <f>IFERROR(IFERROR(IF(B193=VLOOKUP(B193,Dependencias!$J$3:$J$4,1,FALSE),VLOOKUP(B193,Dependencias!$J$3:$K$4,2,FALSE)),VLOOKUP(A193,Dependencias!$F$3:$I$15,4,FALSE)),"")</f>
        <v>5</v>
      </c>
      <c r="J193" s="42" t="s">
        <v>192</v>
      </c>
      <c r="K193" s="42" t="s">
        <v>476</v>
      </c>
      <c r="L193" s="48" t="str">
        <f>IFERROR(VLOOKUP($C193,Dependencias!$A$2:$D$26,2,FALSE),"")</f>
        <v>Direccion de Gestion Corporativa</v>
      </c>
      <c r="M193" s="42"/>
      <c r="N193" s="48" t="str">
        <f>IFERROR(VLOOKUP($C193,Dependencias!$A$2:$D$26,4,FALSE),"")</f>
        <v>Yamile Borja Martinez</v>
      </c>
      <c r="O193" s="49">
        <v>44865</v>
      </c>
      <c r="P193" s="50">
        <f>IF(O193="","Pendiente de respuesta",NETWORKDAYS(G193,O193,FESTIVOS!$A$2:$A$146))</f>
        <v>1</v>
      </c>
      <c r="Q193" s="42" t="s">
        <v>198</v>
      </c>
      <c r="R193" s="26"/>
    </row>
    <row r="194" spans="1:18" ht="16.2">
      <c r="A194" s="42" t="s">
        <v>47</v>
      </c>
      <c r="B194" s="42" t="s">
        <v>188</v>
      </c>
      <c r="C194" s="43">
        <v>310</v>
      </c>
      <c r="D194" s="42" t="s">
        <v>187</v>
      </c>
      <c r="E194" s="42">
        <v>3905132022</v>
      </c>
      <c r="F194" s="44">
        <v>20227100193962</v>
      </c>
      <c r="G194" s="45">
        <v>44862</v>
      </c>
      <c r="H194" s="46">
        <f>IF(G194="","",WORKDAY(G194,I194,FESTIVOS!$A$2:$V$146))</f>
        <v>44880</v>
      </c>
      <c r="I194" s="47">
        <f>IFERROR(IFERROR(IF(B194=VLOOKUP(B194,Dependencias!$J$3:$J$4,1,FALSE),VLOOKUP(B194,Dependencias!$J$3:$K$4,2,FALSE)),VLOOKUP(A194,Dependencias!$F$3:$I$15,4,FALSE)),"")</f>
        <v>10</v>
      </c>
      <c r="J194" s="42" t="s">
        <v>142</v>
      </c>
      <c r="K194" s="42" t="s">
        <v>477</v>
      </c>
      <c r="L194" s="48" t="str">
        <f>IFERROR(VLOOKUP($C194,Dependencias!$A$2:$D$26,2,FALSE),"")</f>
        <v>Subdirección de Gestión Cultural y Artística</v>
      </c>
      <c r="M194" s="42"/>
      <c r="N194" s="48" t="str">
        <f>IFERROR(VLOOKUP($C194,Dependencias!$A$2:$D$26,4,FALSE),"")</f>
        <v>Ines Elvira Montealegre Martinez</v>
      </c>
      <c r="O194" s="49"/>
      <c r="P194" s="50" t="str">
        <f>IF(O194="","Pendiente de respuesta",NETWORKDAYS(G194,O194,FESTIVOS!$A$2:$A$146))</f>
        <v>Pendiente de respuesta</v>
      </c>
      <c r="Q194" s="42"/>
      <c r="R194" s="26"/>
    </row>
    <row r="195" spans="1:18" ht="16.2">
      <c r="A195" s="42" t="s">
        <v>42</v>
      </c>
      <c r="B195" s="42" t="s">
        <v>188</v>
      </c>
      <c r="C195" s="43">
        <v>330</v>
      </c>
      <c r="D195" s="42" t="s">
        <v>187</v>
      </c>
      <c r="E195" s="42">
        <v>3926902022</v>
      </c>
      <c r="F195" s="44">
        <v>20227100194742</v>
      </c>
      <c r="G195" s="45">
        <v>44865</v>
      </c>
      <c r="H195" s="46">
        <f>IF(G195="","",WORKDAY(G195,I195,FESTIVOS!$A$2:$V$146))</f>
        <v>44888</v>
      </c>
      <c r="I195" s="47">
        <f>IFERROR(IFERROR(IF(B195=VLOOKUP(B195,Dependencias!$J$3:$J$4,1,FALSE),VLOOKUP(B195,Dependencias!$J$3:$K$4,2,FALSE)),VLOOKUP(A195,Dependencias!$F$3:$I$15,4,FALSE)),"")</f>
        <v>15</v>
      </c>
      <c r="J195" s="42" t="s">
        <v>144</v>
      </c>
      <c r="K195" s="42" t="s">
        <v>478</v>
      </c>
      <c r="L195" s="48" t="str">
        <f>IFERROR(VLOOKUP($C195,Dependencias!$A$2:$D$26,2,FALSE),"")</f>
        <v>Subdirección de Infraestructura y patrimonio cultural</v>
      </c>
      <c r="M195" s="42"/>
      <c r="N195" s="48" t="str">
        <f>IFERROR(VLOOKUP($C195,Dependencias!$A$2:$D$26,4,FALSE),"")</f>
        <v>Ivan Dario Quiñones Sanchez</v>
      </c>
      <c r="O195" s="49"/>
      <c r="P195" s="50" t="str">
        <f>IF(O195="","Pendiente de respuesta",NETWORKDAYS(G195,O195,FESTIVOS!$A$2:$A$146))</f>
        <v>Pendiente de respuesta</v>
      </c>
      <c r="Q195" s="42"/>
      <c r="R195" s="26"/>
    </row>
    <row r="196" spans="1:18" ht="16.2">
      <c r="A196" s="42" t="s">
        <v>67</v>
      </c>
      <c r="B196" s="42" t="s">
        <v>188</v>
      </c>
      <c r="C196" s="43">
        <v>230</v>
      </c>
      <c r="D196" s="42" t="s">
        <v>194</v>
      </c>
      <c r="E196" s="42">
        <v>3932632022</v>
      </c>
      <c r="F196" s="44">
        <v>20227100195002</v>
      </c>
      <c r="G196" s="45">
        <v>44865</v>
      </c>
      <c r="H196" s="46">
        <f>IF(G196="","",WORKDAY(G196,I196,FESTIVOS!$A$2:$V$146))</f>
        <v>44888</v>
      </c>
      <c r="I196" s="47">
        <f>IFERROR(IFERROR(IF(B196=VLOOKUP(B196,Dependencias!$J$3:$J$4,1,FALSE),VLOOKUP(B196,Dependencias!$J$3:$K$4,2,FALSE)),VLOOKUP(A196,Dependencias!$F$3:$I$15,4,FALSE)),"")</f>
        <v>15</v>
      </c>
      <c r="J196" s="42" t="s">
        <v>193</v>
      </c>
      <c r="K196" s="42" t="s">
        <v>479</v>
      </c>
      <c r="L196" s="48" t="str">
        <f>IFERROR(VLOOKUP($C196,Dependencias!$A$2:$D$26,2,FALSE),"")</f>
        <v>Direccion de Personas Juridicas</v>
      </c>
      <c r="M196" s="42"/>
      <c r="N196" s="48" t="str">
        <f>IFERROR(VLOOKUP($C196,Dependencias!$A$2:$D$26,4,FALSE),"")</f>
        <v>Vanessa Barreneche Samur</v>
      </c>
      <c r="O196" s="49"/>
      <c r="P196" s="50" t="str">
        <f>IF(O196="","Pendiente de respuesta",NETWORKDAYS(G196,O196,FESTIVOS!$A$2:$A$146))</f>
        <v>Pendiente de respuesta</v>
      </c>
      <c r="Q196" s="42"/>
      <c r="R196" s="26"/>
    </row>
    <row r="197" spans="1:18" ht="16.2">
      <c r="A197" s="42" t="s">
        <v>42</v>
      </c>
      <c r="B197" s="42" t="s">
        <v>24</v>
      </c>
      <c r="C197" s="43">
        <v>700</v>
      </c>
      <c r="D197" s="42" t="s">
        <v>187</v>
      </c>
      <c r="E197" s="42">
        <v>3933502022</v>
      </c>
      <c r="F197" s="44">
        <v>20227100195052</v>
      </c>
      <c r="G197" s="45">
        <v>44865</v>
      </c>
      <c r="H197" s="46">
        <f>IF(G197="","",WORKDAY(G197,I197,FESTIVOS!$A$2:$V$146))</f>
        <v>44873</v>
      </c>
      <c r="I197" s="47">
        <f>IFERROR(IFERROR(IF(B197=VLOOKUP(B197,Dependencias!$J$3:$J$4,1,FALSE),VLOOKUP(B197,Dependencias!$J$3:$K$4,2,FALSE)),VLOOKUP(A197,Dependencias!$F$3:$I$15,4,FALSE)),"")</f>
        <v>5</v>
      </c>
      <c r="J197" s="42" t="s">
        <v>192</v>
      </c>
      <c r="K197" s="42" t="s">
        <v>480</v>
      </c>
      <c r="L197" s="48" t="str">
        <f>IFERROR(VLOOKUP($C197,Dependencias!$A$2:$D$26,2,FALSE),"")</f>
        <v>Direccion de Gestion Corporativa</v>
      </c>
      <c r="M197" s="42"/>
      <c r="N197" s="48" t="str">
        <f>IFERROR(VLOOKUP($C197,Dependencias!$A$2:$D$26,4,FALSE),"")</f>
        <v>Yamile Borja Martinez</v>
      </c>
      <c r="O197" s="49"/>
      <c r="P197" s="50" t="str">
        <f>IF(O197="","Pendiente de respuesta",NETWORKDAYS(G197,O197,FESTIVOS!$A$2:$A$146))</f>
        <v>Pendiente de respuesta</v>
      </c>
      <c r="Q197" s="54" t="s">
        <v>481</v>
      </c>
      <c r="R197" s="26"/>
    </row>
    <row r="198" spans="1:18" ht="16.2">
      <c r="A198" s="42" t="s">
        <v>47</v>
      </c>
      <c r="B198" s="42" t="s">
        <v>188</v>
      </c>
      <c r="C198" s="43">
        <v>900</v>
      </c>
      <c r="D198" s="42" t="s">
        <v>190</v>
      </c>
      <c r="E198" s="42">
        <v>3939152022</v>
      </c>
      <c r="F198" s="44">
        <v>20227100196202</v>
      </c>
      <c r="G198" s="45">
        <v>44865</v>
      </c>
      <c r="H198" s="46">
        <f>IF(G198="","",WORKDAY(G198,I198,FESTIVOS!$A$2:$V$146))</f>
        <v>44881</v>
      </c>
      <c r="I198" s="47">
        <f>IFERROR(IFERROR(IF(B198=VLOOKUP(B198,Dependencias!$J$3:$J$4,1,FALSE),VLOOKUP(B198,Dependencias!$J$3:$K$4,2,FALSE)),VLOOKUP(A198,Dependencias!$F$3:$I$15,4,FALSE)),"")</f>
        <v>10</v>
      </c>
      <c r="J198" s="42" t="s">
        <v>142</v>
      </c>
      <c r="K198" s="42" t="s">
        <v>482</v>
      </c>
      <c r="L198" s="48" t="str">
        <f>IFERROR(VLOOKUP($C198,Dependencias!$A$2:$D$26,2,FALSE),"")</f>
        <v>Subsecretaria de Cultura Ciudadana y Gestión del Conocimiento</v>
      </c>
      <c r="M198" s="42"/>
      <c r="N198" s="48" t="str">
        <f>IFERROR(VLOOKUP($C198,Dependencias!$A$2:$D$26,4,FALSE),"")</f>
        <v>Henry Samuel Murrain Knudson</v>
      </c>
      <c r="O198" s="49"/>
      <c r="P198" s="50" t="str">
        <f>IF(O198="","Pendiente de respuesta",NETWORKDAYS(G198,O198,FESTIVOS!$A$2:$A$146))</f>
        <v>Pendiente de respuesta</v>
      </c>
      <c r="Q198" s="42"/>
      <c r="R198" s="26"/>
    </row>
    <row r="199" spans="1:18" ht="16.2">
      <c r="A199" s="42" t="s">
        <v>42</v>
      </c>
      <c r="B199" s="42" t="s">
        <v>188</v>
      </c>
      <c r="C199" s="43">
        <v>800</v>
      </c>
      <c r="D199" s="42" t="s">
        <v>187</v>
      </c>
      <c r="E199" s="42">
        <v>3750582022</v>
      </c>
      <c r="F199" s="44">
        <v>20227100195222</v>
      </c>
      <c r="G199" s="45">
        <v>44865</v>
      </c>
      <c r="H199" s="46">
        <f>IF(G199="","",WORKDAY(G199,I199,FESTIVOS!$A$2:$V$146))</f>
        <v>44888</v>
      </c>
      <c r="I199" s="47">
        <f>IFERROR(IFERROR(IF(B199=VLOOKUP(B199,Dependencias!$J$3:$J$4,1,FALSE),VLOOKUP(B199,Dependencias!$J$3:$K$4,2,FALSE)),VLOOKUP(A199,Dependencias!$F$3:$I$15,4,FALSE)),"")</f>
        <v>15</v>
      </c>
      <c r="J199" s="42" t="s">
        <v>150</v>
      </c>
      <c r="K199" s="42" t="s">
        <v>342</v>
      </c>
      <c r="L199" s="48" t="str">
        <f>IFERROR(VLOOKUP($C199,Dependencias!$A$2:$D$26,2,FALSE),"")</f>
        <v>Dirección de Lectura y Bibliotecas</v>
      </c>
      <c r="M199" s="42"/>
      <c r="N199" s="48" t="str">
        <f>IFERROR(VLOOKUP($C199,Dependencias!$A$2:$D$26,4,FALSE),"")</f>
        <v>Rafael Eduardo Tamayo Franco</v>
      </c>
      <c r="O199" s="49"/>
      <c r="P199" s="50" t="str">
        <f>IF(O199="","Pendiente de respuesta",NETWORKDAYS(G199,O199,FESTIVOS!$A$2:$A$146))</f>
        <v>Pendiente de respuesta</v>
      </c>
      <c r="Q199" s="42"/>
      <c r="R199" s="26"/>
    </row>
  </sheetData>
  <customSheetViews>
    <customSheetView guid="{11F1C3FA-4246-4154-9410-1513C09868D7}" filter="1" showAutoFilter="1">
      <pageMargins left="0.7" right="0.7" top="0.75" bottom="0.75" header="0.3" footer="0.3"/>
      <autoFilter ref="A5:AE280" xr:uid="{9F0CDF52-8711-4E37-8C7A-B2566C237173}">
        <filterColumn colId="0">
          <filters>
            <filter val="CO"/>
            <filter val="DPIG"/>
            <filter val="DPIP"/>
            <filter val="FE"/>
            <filter val="QU"/>
            <filter val="RE"/>
            <filter val="SIG"/>
            <filter val="SIP"/>
          </filters>
        </filterColumn>
        <filterColumn colId="4">
          <filters>
            <filter val="3443342022"/>
            <filter val="3479952022"/>
            <filter val="3484392022"/>
            <filter val="3493532022"/>
            <filter val="3499862022"/>
            <filter val="3501052022"/>
            <filter val="3504722022"/>
            <filter val="3504822022"/>
            <filter val="3505322022"/>
            <filter val="3505332022"/>
            <filter val="3505352022"/>
            <filter val="3508022022"/>
            <filter val="3508032022"/>
            <filter val="3508042022"/>
            <filter val="3508082022"/>
            <filter val="3508142022"/>
            <filter val="3508152022"/>
            <filter val="3510692022"/>
            <filter val="3513342022"/>
            <filter val="3515802022"/>
            <filter val="3518392022"/>
            <filter val="3524952022"/>
            <filter val="3526852022"/>
            <filter val="3529012022"/>
            <filter val="3530462022"/>
            <filter val="3530522022"/>
            <filter val="3538332022"/>
            <filter val="3539322022"/>
            <filter val="3540962022"/>
            <filter val="3541062022"/>
            <filter val="3545112022"/>
            <filter val="3548922022"/>
            <filter val="3549972022"/>
            <filter val="3552862022"/>
            <filter val="3554762022"/>
            <filter val="3555122022"/>
            <filter val="3556012022"/>
            <filter val="3556352022"/>
            <filter val="3556702022"/>
            <filter val="3560442022"/>
            <filter val="3561252022"/>
            <filter val="3562142022"/>
            <filter val="3562332022"/>
            <filter val="3566352022"/>
            <filter val="3576022022"/>
            <filter val="3576062022"/>
            <filter val="3576272022"/>
            <filter val="3577092022"/>
            <filter val="3580442022"/>
            <filter val="3585982022"/>
            <filter val="3590762022"/>
            <filter val="3590802022"/>
            <filter val="3592222022"/>
            <filter val="3593302022"/>
            <filter val="3594022022"/>
            <filter val="3596322022"/>
            <filter val="3596822022"/>
            <filter val="3600902022"/>
            <filter val="3601202022"/>
            <filter val="3601412022"/>
            <filter val="3601462022"/>
            <filter val="3605412022"/>
            <filter val="3605432022"/>
            <filter val="3608382022"/>
            <filter val="3608392022"/>
            <filter val="3610582022"/>
            <filter val="3610672022"/>
            <filter val="3610792022"/>
            <filter val="3611112022"/>
            <filter val="3611142022"/>
            <filter val="3611202022"/>
            <filter val="3611212022"/>
            <filter val="3611362022"/>
            <filter val="3611402022"/>
            <filter val="3612132022"/>
            <filter val="3612362022"/>
            <filter val="3612452022"/>
            <filter val="3613362022"/>
            <filter val="3613912022"/>
            <filter val="3613922022"/>
            <filter val="3613932022"/>
            <filter val="3617172022"/>
            <filter val="3617232022"/>
            <filter val="3622282022"/>
            <filter val="3623152022"/>
            <filter val="3630872022"/>
            <filter val="3632002022"/>
            <filter val="3632132022"/>
            <filter val="3633282022"/>
            <filter val="3636252022"/>
            <filter val="3643212022"/>
            <filter val="3644442022"/>
            <filter val="3650992022"/>
            <filter val="3651022022"/>
            <filter val="3652642022"/>
            <filter val="3653172022"/>
            <filter val="3655082022"/>
            <filter val="3656672022"/>
            <filter val="3656692022"/>
            <filter val="3665382022"/>
            <filter val="3668222022"/>
            <filter val="3671132022"/>
            <filter val="3673452022"/>
            <filter val="3674352022"/>
            <filter val="3674402022"/>
            <filter val="3679242022"/>
            <filter val="3679282022"/>
            <filter val="3685652022"/>
            <filter val="3686592022"/>
            <filter val="3687772022"/>
            <filter val="3690762022"/>
            <filter val="3691032022"/>
            <filter val="3692112022"/>
            <filter val="3692292022"/>
            <filter val="3692342022"/>
            <filter val="3694752022"/>
            <filter val="3697672022"/>
            <filter val="3698492022"/>
            <filter val="3698612022"/>
            <filter val="3701472022"/>
            <filter val="3701862022"/>
            <filter val="3702072022"/>
            <filter val="3703792022"/>
            <filter val="3704092022"/>
            <filter val="3704662022"/>
            <filter val="3705712022"/>
            <filter val="3705722022"/>
            <filter val="3712382022"/>
            <filter val="3712422022"/>
            <filter val="3712442022"/>
            <filter val="3713042022"/>
            <filter val="3713322022"/>
            <filter val="3713442022"/>
            <filter val="3715222022"/>
            <filter val="3715812022"/>
            <filter val="3716092022"/>
            <filter val="3716302022"/>
            <filter val="3717362022"/>
            <filter val="3718362022"/>
            <filter val="3720412022"/>
            <filter val="3720562022"/>
            <filter val="3721672022"/>
            <filter val="3722042022"/>
            <filter val="3723492022"/>
            <filter val="3724312022"/>
            <filter val="3737252022"/>
            <filter val="3737732022"/>
            <filter val="3744782022"/>
            <filter val="3750582022"/>
            <filter val="3760942022"/>
            <filter val="3767942022"/>
            <filter val="3773082022"/>
            <filter val="3781342022"/>
            <filter val="3781712022"/>
            <filter val="3787822022"/>
            <filter val="3793962022"/>
            <filter val="3797732022"/>
            <filter val="3797802022"/>
            <filter val="3800212022"/>
            <filter val="3800312022"/>
            <filter val="3805032022"/>
            <filter val="3805042022"/>
            <filter val="3805052022"/>
            <filter val="3808622022"/>
            <filter val="3808752022"/>
            <filter val="3808762022"/>
            <filter val="3808812022"/>
            <filter val="3808872022"/>
            <filter val="3808912022"/>
            <filter val="3808962022"/>
            <filter val="3809132022"/>
            <filter val="3809252022"/>
            <filter val="3809382022"/>
            <filter val="3809572022"/>
            <filter val="3809582022"/>
            <filter val="3811242022"/>
            <filter val="3811492022"/>
            <filter val="3812872022"/>
            <filter val="3812942022"/>
            <filter val="3813172022"/>
            <filter val="3814402022"/>
            <filter val="3820342022"/>
            <filter val="3821332022"/>
            <filter val="3822232022"/>
            <filter val="3822532022"/>
            <filter val="3823382022"/>
            <filter val="3823392022"/>
            <filter val="3824412022"/>
            <filter val="3824642022"/>
            <filter val="3825752022"/>
            <filter val="3826122022"/>
            <filter val="3829042022"/>
            <filter val="3832832022"/>
            <filter val="3833242022"/>
            <filter val="3833272022"/>
            <filter val="3833712022"/>
            <filter val="3833782022"/>
            <filter val="3835922022"/>
            <filter val="3836042022"/>
            <filter val="3838632022"/>
            <filter val="3838712022"/>
            <filter val="3843622022"/>
            <filter val="3845942022"/>
            <filter val="3848242022"/>
            <filter val="3857922022"/>
            <filter val="3858862022"/>
            <filter val="3866082022"/>
            <filter val="3866492022"/>
            <filter val="3869912022"/>
            <filter val="3870512022"/>
            <filter val="3870592022"/>
            <filter val="3870772022"/>
            <filter val="3875032022"/>
            <filter val="3880522022"/>
            <filter val="3882972022"/>
            <filter val="3895402022"/>
            <filter val="3897412022"/>
            <filter val="3898112022"/>
            <filter val="3905132022"/>
            <filter val="3922462022"/>
            <filter val="3922472022"/>
            <filter val="3923142022"/>
            <filter val="3923352022"/>
            <filter val="3926902022"/>
            <filter val="3931072022"/>
            <filter val="3932632022"/>
            <filter val="3932662022"/>
            <filter val="3933492022"/>
            <filter val="3933502022"/>
            <filter val="3938602022"/>
            <filter val="3939152022"/>
            <filter val="NO SE ASIGNA SDQS - EE"/>
            <filter val="NO SE ASIGNA SDQS - IN"/>
            <filter val="NO SE ASIGNA SDQS - SP"/>
          </filters>
        </filterColumn>
      </autoFilter>
    </customSheetView>
  </customSheetViews>
  <mergeCells count="6">
    <mergeCell ref="J4:K4"/>
    <mergeCell ref="O4:P4"/>
    <mergeCell ref="A1:B3"/>
    <mergeCell ref="C1:P2"/>
    <mergeCell ref="C3:P3"/>
    <mergeCell ref="A4:I4"/>
  </mergeCells>
  <dataValidations count="4">
    <dataValidation type="list" allowBlank="1" sqref="A184:A199 A6:A181" xr:uid="{00000000-0002-0000-0B00-000000000000}">
      <formula1>"IN,EE,SP,DPIG,DPIP,SIG,SIP,CO,DE,RE,QU,SU,FE"</formula1>
    </dataValidation>
    <dataValidation type="list" allowBlank="1" sqref="D6:D199" xr:uid="{00000000-0002-0000-0B00-000001000000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B6:B199" xr:uid="{00000000-0002-0000-0B00-000003000000}">
      <formula1>"Petición Incompleta,Traslado,Respuesta Definitiva,Solicitud de Ampliación de Término,Correspondencia"</formula1>
    </dataValidation>
    <dataValidation type="list" allowBlank="1" sqref="J6:J199" xr:uid="{00000000-0002-0000-0B00-000004000000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2000000}">
          <x14:formula1>
            <xm:f>Dependencias!$A$2:$A$25</xm:f>
          </x14:formula1>
          <xm:sqref>C6:C199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Octubre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scrdinvitado</dc:creator>
  <cp:lastModifiedBy>Juan Esteban Quintero Páez</cp:lastModifiedBy>
  <dcterms:created xsi:type="dcterms:W3CDTF">2022-11-09T16:37:14Z</dcterms:created>
  <dcterms:modified xsi:type="dcterms:W3CDTF">2022-11-25T21:26:53Z</dcterms:modified>
</cp:coreProperties>
</file>